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Documents\MTCLebanon\RFPs\DELL-EMC support 2023\full infrastructure bid\MoT version\"/>
    </mc:Choice>
  </mc:AlternateContent>
  <bookViews>
    <workbookView xWindow="0" yWindow="0" windowWidth="14910" windowHeight="6585"/>
  </bookViews>
  <sheets>
    <sheet name="General Requierements" sheetId="2" r:id="rId1"/>
    <sheet name="Storage" sheetId="3" r:id="rId2"/>
    <sheet name="Storage for DR" sheetId="14" r:id="rId3"/>
    <sheet name="HCI" sheetId="4" r:id="rId4"/>
    <sheet name="Bckup solution" sheetId="6" r:id="rId5"/>
    <sheet name="VDI for Call Center" sheetId="12" r:id="rId6"/>
    <sheet name="Servers" sheetId="13" r:id="rId7"/>
  </sheets>
  <definedNames>
    <definedName name="_xlnm._FilterDatabase" localSheetId="0" hidden="1">'General Requierements'!$F$1:$F$82</definedName>
    <definedName name="_Toc110223279" localSheetId="0">'General Requierements'!#REF!</definedName>
    <definedName name="_Toc143318137" localSheetId="0">'General Requierements'!#REF!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3" i="6" l="1"/>
  <c r="H33" i="6"/>
  <c r="G33" i="6"/>
  <c r="F33" i="6"/>
  <c r="I22" i="14" l="1"/>
  <c r="H22" i="14"/>
  <c r="G22" i="14"/>
  <c r="F22" i="14"/>
  <c r="I7" i="14"/>
  <c r="H7" i="14"/>
  <c r="G7" i="14"/>
  <c r="F7" i="14"/>
  <c r="E6" i="14"/>
  <c r="E4" i="14" s="1"/>
  <c r="E6" i="13" l="1"/>
  <c r="E6" i="12"/>
  <c r="E4" i="12" s="1"/>
  <c r="E6" i="6"/>
  <c r="E4" i="6" s="1"/>
  <c r="I41" i="6"/>
  <c r="H41" i="6"/>
  <c r="G41" i="6"/>
  <c r="F41" i="6"/>
  <c r="I36" i="6"/>
  <c r="H36" i="6"/>
  <c r="G36" i="6"/>
  <c r="F36" i="6"/>
  <c r="I7" i="6"/>
  <c r="H7" i="6"/>
  <c r="G7" i="6"/>
  <c r="F7" i="6"/>
  <c r="E6" i="4"/>
  <c r="I38" i="3"/>
  <c r="H38" i="3"/>
  <c r="G38" i="3"/>
  <c r="F38" i="3"/>
  <c r="I21" i="3"/>
  <c r="H21" i="3"/>
  <c r="G21" i="3"/>
  <c r="F21" i="3"/>
  <c r="I32" i="3"/>
  <c r="H32" i="3"/>
  <c r="G32" i="3"/>
  <c r="F32" i="3"/>
  <c r="I25" i="3"/>
  <c r="H25" i="3"/>
  <c r="G25" i="3"/>
  <c r="F25" i="3"/>
  <c r="E6" i="3"/>
  <c r="E4" i="3" s="1"/>
  <c r="E4" i="2"/>
  <c r="I7" i="12" l="1"/>
  <c r="H7" i="12"/>
  <c r="G7" i="12"/>
  <c r="F7" i="12"/>
  <c r="F5" i="2" l="1"/>
  <c r="G5" i="2"/>
  <c r="H5" i="2"/>
  <c r="I5" i="2"/>
  <c r="G7" i="13"/>
  <c r="G23" i="13"/>
  <c r="G33" i="2"/>
  <c r="G13" i="2"/>
  <c r="G22" i="2"/>
  <c r="G30" i="2"/>
  <c r="H7" i="13"/>
  <c r="H23" i="13"/>
  <c r="H33" i="2"/>
  <c r="H13" i="2"/>
  <c r="H22" i="2"/>
  <c r="H30" i="2"/>
  <c r="I7" i="13"/>
  <c r="I23" i="13"/>
  <c r="I33" i="2"/>
  <c r="I13" i="2"/>
  <c r="I22" i="2"/>
  <c r="I30" i="2"/>
  <c r="F7" i="13"/>
  <c r="F23" i="13"/>
  <c r="F33" i="2"/>
  <c r="F13" i="2"/>
  <c r="F22" i="2"/>
  <c r="G21" i="12"/>
  <c r="H21" i="12"/>
  <c r="I21" i="12"/>
  <c r="F21" i="12"/>
  <c r="G29" i="6"/>
  <c r="H29" i="6"/>
  <c r="I29" i="6"/>
  <c r="F29" i="6"/>
  <c r="G7" i="4"/>
  <c r="H7" i="4"/>
  <c r="I7" i="4"/>
  <c r="F7" i="4"/>
  <c r="E4" i="4"/>
  <c r="I7" i="3"/>
  <c r="H7" i="3"/>
  <c r="G7" i="3"/>
  <c r="F7" i="3"/>
  <c r="I4" i="2" l="1"/>
  <c r="H4" i="2"/>
  <c r="G4" i="2"/>
  <c r="G6" i="14" s="1"/>
  <c r="G4" i="14" s="1"/>
  <c r="G6" i="3"/>
  <c r="G4" i="3" s="1"/>
  <c r="G6" i="4"/>
  <c r="G4" i="4" s="1"/>
  <c r="G6" i="6"/>
  <c r="G4" i="6" s="1"/>
  <c r="F4" i="2"/>
  <c r="E4" i="13"/>
  <c r="G6" i="12" l="1"/>
  <c r="G4" i="12" s="1"/>
  <c r="G6" i="13"/>
  <c r="G4" i="13" s="1"/>
  <c r="H6" i="6"/>
  <c r="H4" i="6" s="1"/>
  <c r="H6" i="14"/>
  <c r="H4" i="14" s="1"/>
  <c r="F6" i="4"/>
  <c r="F4" i="4" s="1"/>
  <c r="F6" i="14"/>
  <c r="F4" i="14" s="1"/>
  <c r="I6" i="12"/>
  <c r="I4" i="12" s="1"/>
  <c r="I6" i="14"/>
  <c r="I4" i="14" s="1"/>
  <c r="H6" i="13"/>
  <c r="H4" i="13" s="1"/>
  <c r="H6" i="3"/>
  <c r="H4" i="3" s="1"/>
  <c r="H6" i="4"/>
  <c r="H4" i="4" s="1"/>
  <c r="H6" i="12"/>
  <c r="I6" i="13"/>
  <c r="I4" i="13" s="1"/>
  <c r="I6" i="3"/>
  <c r="I4" i="3" s="1"/>
  <c r="I6" i="6"/>
  <c r="I4" i="6" s="1"/>
  <c r="I6" i="4"/>
  <c r="I4" i="4" s="1"/>
  <c r="F6" i="13"/>
  <c r="F4" i="13" s="1"/>
  <c r="F6" i="12"/>
  <c r="F4" i="12" s="1"/>
  <c r="F6" i="6"/>
  <c r="F4" i="6" s="1"/>
  <c r="F6" i="3"/>
  <c r="F4" i="3" s="1"/>
  <c r="H4" i="12"/>
</calcChain>
</file>

<file path=xl/sharedStrings.xml><?xml version="1.0" encoding="utf-8"?>
<sst xmlns="http://schemas.openxmlformats.org/spreadsheetml/2006/main" count="275" uniqueCount="188">
  <si>
    <t>Storage system should be provided with at least 60 x 7.68TB NVMe Enterprise TLC Drives</t>
  </si>
  <si>
    <t>All the storage capacity/disks should be based on Enterprise TLC NVMe Drives. QLC NVMe drives and other SSD/SAS drives are not acceptable.</t>
  </si>
  <si>
    <t>Storage system should be scalable to 1.5 PetaByte Effective capacity from Day1 without the change of the system model/controller that would incur future costs</t>
  </si>
  <si>
    <t>Storage system should be Unified (SAN &amp; NAS Services)</t>
  </si>
  <si>
    <t>Storage should be provided with 8 x 32Gbps FC enabled/populated ports from day1 for SAN connectivity</t>
  </si>
  <si>
    <t>Storage should be provided with 8 x 10Gbps SFPs enabled/populated ports from day1 for LAN connectivity</t>
  </si>
  <si>
    <t>Data at Rest Encryption should be supported &amp; Licensed/Enabled from Day1</t>
  </si>
  <si>
    <t>Management, Snapshot and Replication licenses should be licensed/enabled from day1</t>
  </si>
  <si>
    <t>Storage system offered should support NVMe over Fabric (Fiber channel and Ethernet)</t>
  </si>
  <si>
    <t xml:space="preserve">Proposed Storage array must support different host access protocols: FC, iSCSI, FTP, SFTP, CIFS ,NFS &amp; VMware Virtual Volumes (VVols) </t>
  </si>
  <si>
    <t xml:space="preserve">HYBRID STORAGE SYSTEM SPECS </t>
  </si>
  <si>
    <t>Storage should have dual controllers</t>
  </si>
  <si>
    <t>Storage should be provided from day1 with a minimum of 4 x 600GB 15K SAS Drives and 17 x 6TB Disk Drives or equivalent/better capacity</t>
  </si>
  <si>
    <t>Storage should be provided with 8 x 10Gbps SFP+ Ethernet connectivity</t>
  </si>
  <si>
    <t>Storage should be provided with 4 x 16Gbps FC SAN connectivity</t>
  </si>
  <si>
    <t>Storage should be provided with software licenses (Management, Snapshots, Replication, etc..)</t>
  </si>
  <si>
    <t>HYBRID STORAGE SYSTEM SPECS (FOR CALL CENTER)</t>
  </si>
  <si>
    <t>Storage should be provided from day1 with a minimum of 21 x 4TB Disk Drives or equivalent/better capacity</t>
  </si>
  <si>
    <t>Storage should be provided with 4 x 10Gbps SFP+ Ethernet connectivity</t>
  </si>
  <si>
    <t>Additional 4 x 16Gbps Long Range 10Km Transceivers per SAN Switch</t>
  </si>
  <si>
    <t>96 x OM3 50/125 FIBER CABLE LC- LC 5 METER Cables per SAN Switch</t>
  </si>
  <si>
    <t>Additional 4 x 8Gbps Long Range 10Km Transceivers per SAN Switch</t>
  </si>
  <si>
    <t>64  x OM3 50/125 FIBER CABLE LC- LC 5 METER Cables per SAN Switch</t>
  </si>
  <si>
    <t>SCALE-OUT NAS STORAGE SYSTEM SPECS</t>
  </si>
  <si>
    <t xml:space="preserve">High end Scale-out NAS Storage platform </t>
  </si>
  <si>
    <t xml:space="preserve">The Proposed Solution must be a purposed build Scale Out Network Attached Storage (NAS) solution with native NAS capabilities, no gateways &amp; with no virtualization layer or virtualization technology. </t>
  </si>
  <si>
    <t>The solution provided should be scalable to at least 10PetaBytes of capacity (10 times the current capacity).</t>
  </si>
  <si>
    <t>The cluster should be equiped with a minimum of 16 x 10Gbps SFP+ front end ports for connectivity to Touch Data Center</t>
  </si>
  <si>
    <t>the cluster should be equiped with two dedicated backend switches with a minimum of 32 ports per switch and a minimum port speed of 40Gbps or higher per port.</t>
  </si>
  <si>
    <t>Solution must have the ability to protect critical data against accidental, premature, or malicious alteration or deletion,and support / configure enterprise class WORM (Write-Once Read Many Feature)</t>
  </si>
  <si>
    <t>Software licenses should be included as part of the solution (Snapshots, Load Balancing, Quotas Management, Replication, WORM, etc..)</t>
  </si>
  <si>
    <t>Solution must include Real time and historical performance reporting of all components of the storage platform</t>
  </si>
  <si>
    <t>The protocols supported and enabled should be CIFS/SMB, NFS v3 and v4, FTP, HTTP. HDFS is considered as a plus.</t>
  </si>
  <si>
    <t>HYPER-CONVERGED HCI SOLUTION SPECS (AADLIEH)</t>
  </si>
  <si>
    <t>4 x Hyper-converged Nodes, each Node with the below specs:</t>
  </si>
  <si>
    <t>Redundant Power Supplies</t>
  </si>
  <si>
    <t>5 x Hyper-converged Nodes, each Node with the below specs:</t>
  </si>
  <si>
    <t>12 x 64GB RDIMM, 3200MT/s, Dual Rank RAM Memory</t>
  </si>
  <si>
    <t>4 x Top of Rack Switches for the Hyper-Converged Solutions above as per the below:</t>
  </si>
  <si>
    <t>2 x ToR Switches with 48 x 10Gbps SFP+ with all ports enabled/licensed</t>
  </si>
  <si>
    <t>2 x ToR Switches with 12 x 10Gbps SFP+ with all ports enabled/licensed</t>
  </si>
  <si>
    <t>HYPER-CONVERGED HCI SOLUTION SPECS (CALL CENTER)</t>
  </si>
  <si>
    <t>2 x Processors 20 Cores 2.4GHZ Each</t>
  </si>
  <si>
    <t>12 x 32GB RDIMM RAM</t>
  </si>
  <si>
    <t>2 x Top of Rack Switches for the Hyper-Converged Solutions above. Each switch as per the below:</t>
  </si>
  <si>
    <t>48 x 10Gbps SFP+ with all ports enabled/licensed</t>
  </si>
  <si>
    <t>Cables and transceivers to connect each of the switches to 4 HCI nodes</t>
  </si>
  <si>
    <t>BACKUP SOFTWARE</t>
  </si>
  <si>
    <t>Backup Software License to cover 60 x CPU License</t>
  </si>
  <si>
    <t>Additional Backup Software Licenses to cover 150TB Capacity License</t>
  </si>
  <si>
    <t>1 x Purpose Build Backup Appliance for MAIN SITE with below specs:</t>
  </si>
  <si>
    <t>Backup Appliance with built in Inline deduplication &amp; compression</t>
  </si>
  <si>
    <t>Backup Appliance Provided should be 280 TB Usable Capacity (Before Data Reduction) from Day1</t>
  </si>
  <si>
    <t>Backup appliance should be provided with 4 x 10Gbps SFP+ ethernet ports and 2 x 16Gbps FC ports from day1</t>
  </si>
  <si>
    <t>Replication License of the backup appliance should be included</t>
  </si>
  <si>
    <t>Backup appliance should support encrypting backed up data in-flight and at rest for security. Licenses for In-Flight and At-rest encryption should be included.</t>
  </si>
  <si>
    <t>1 x Purpose Build Backup Appliance for Call Center SITE with below specs:</t>
  </si>
  <si>
    <t>Backup Appliance Provided should be 170 TB Usable Capacity (Before Data Reduction) from Day1</t>
  </si>
  <si>
    <t>1 x Purpose Build Backup Appliance for Justice SITE with below specs:</t>
  </si>
  <si>
    <t>Backup Appliance Provided should be 100 TB Usable Capacity (Before Data Reduction) from Day1</t>
  </si>
  <si>
    <t>BACKUP TAPE LIBRARY SOLUTION</t>
  </si>
  <si>
    <t>One Tape Library with the below specs:</t>
  </si>
  <si>
    <t>2 x LTO6 or Higher FC Tape Drives</t>
  </si>
  <si>
    <t>Scalable for at least one additional FC tape drive</t>
  </si>
  <si>
    <t>EMAIL ARCHIVING SOLUTION</t>
  </si>
  <si>
    <t>Software solution to cover email archiving functionality</t>
  </si>
  <si>
    <t>License should include 850 email exchange mailboxes</t>
  </si>
  <si>
    <t>Should cover design and implementation services of the solution</t>
  </si>
  <si>
    <t>should cover professional services from the SW vendor for the migration from the existing SourceOne email archiving solution to the new proposed solution</t>
  </si>
  <si>
    <t>RACK MOUNT SERVERS &amp; TOR SWITCHES</t>
  </si>
  <si>
    <t xml:space="preserve">2 x Processors, each with a minimum of 16 Cores and 2.1GHZ </t>
  </si>
  <si>
    <t>24 x 32GB RAM</t>
  </si>
  <si>
    <t>RAID Controller with a minimum of 8GB of Cache and support for RAID1/5/6</t>
  </si>
  <si>
    <t>2 x 300GB 15K RPM SAS 12Gbps 512n 2.5in Hot-plug Hard disks or better for OS</t>
  </si>
  <si>
    <t>2 Cards each with Dual Port 16Gb Fibre Channel HBA for FC SAN Connectivity</t>
  </si>
  <si>
    <t>2 x 10Gbps SFP+ Ethernet ports with SR transceivers</t>
  </si>
  <si>
    <t>2 x 1Gbps Ethernet ports</t>
  </si>
  <si>
    <t>Dual Redundant Power Supplies</t>
  </si>
  <si>
    <t>Rails with cable management</t>
  </si>
  <si>
    <t>Remote Management port and license</t>
  </si>
  <si>
    <t>2 x Top of Rack Switches for the servers. Each Switch with:</t>
  </si>
  <si>
    <t>28 x 10Gbps SFP+ ports per switch</t>
  </si>
  <si>
    <t>22 x 3m DAC cables per switch</t>
  </si>
  <si>
    <t>Software Licenses inclusive</t>
  </si>
  <si>
    <t>IMPLEMENTATION &amp; MIGRATION</t>
  </si>
  <si>
    <t>Trainings</t>
  </si>
  <si>
    <t>14 x Rack Mount Servers, each server with the below specs:</t>
  </si>
  <si>
    <t>Storage system must include Compression, Supplier should commit on the provided volume irrespective the data nature. A semestrial review for verification should be done to evalute the consumption.</t>
  </si>
  <si>
    <t>Storage system should be Unified (SAN &amp; NAS Services), if not please provide an alternative solution.</t>
  </si>
  <si>
    <t>Backup Software to cover physical/bare metal environments, Vmware and HyperV virtual environments (image level and granual level backups) and file server backups and NAS NDMP Backups</t>
  </si>
  <si>
    <t>Backup appliance should include features and licenses for ransomware/cyber attacks protection such as Write Once Read Many WORM / Locking mechanism, Secure System NTP Clock, Dual Role Authorization, End to End encryption at rest and in-flight, Multi-Factor authentication, and secure AD/LDAP Authentication</t>
  </si>
  <si>
    <t>Solution should include its only load balancers to cover data/traffic load balancing between controllers/nodes</t>
  </si>
  <si>
    <t>The NAS cluster should be provided with 360TB of Net Usable capacity of Performance Storage after Raid, hot spare and other overhead</t>
  </si>
  <si>
    <t>The NAS cluster should be provided with 600TB of Net Usable capacity of Archive Storage after Raid, hot spare and other overhead</t>
  </si>
  <si>
    <t>The total above capacity of 960TB Net Usable should be part of the same Cluster, same filesystem and same namespace to be shared by multiple applications.</t>
  </si>
  <si>
    <t>Storage system should be provided from day1 with an initial capacity of 200 TiB Effective  based on RAID6 / Dual Parity Protection</t>
  </si>
  <si>
    <t>Storage to have a total system cache (controllers cache) of 384GB or more from day1</t>
  </si>
  <si>
    <t>Storage to have minimum controllers CPU resources of 40 cores or more from day1</t>
  </si>
  <si>
    <t>Storage system should be provided with at least 15 x 7.68TB NVMe Enterprise TLC Drives</t>
  </si>
  <si>
    <t>RACK MOUNT SERVERS &amp; TOR SWITCHES (DR SITE)</t>
  </si>
  <si>
    <t>2 x Rack Mount Servers, each server with the below specs:</t>
  </si>
  <si>
    <t xml:space="preserve">2 x Processors, each with a minimum of 28 Cores and 2.0GHZ </t>
  </si>
  <si>
    <t>8 x 64GB RAM</t>
  </si>
  <si>
    <t>2 x 480GB SSD SATA Mix Use 6Gbps 512 2.5in Hot-plug AG Drive, 3 DWPD</t>
  </si>
  <si>
    <t>One Cards with Dual Port 32Gb Fibre Channel HBA for FC SAN Connectivity</t>
  </si>
  <si>
    <t>One Card with  Dual Port 10/25GbE SFP28 Ethernet</t>
  </si>
  <si>
    <t>4 x 3m DAC cables per switch</t>
  </si>
  <si>
    <t>B2=</t>
  </si>
  <si>
    <t>Vendor 1</t>
  </si>
  <si>
    <t>Vendor 2</t>
  </si>
  <si>
    <t>Vendor 3</t>
  </si>
  <si>
    <t>Vendor 4</t>
  </si>
  <si>
    <t>Company Profile &amp; References</t>
  </si>
  <si>
    <t>Bidder to provide Company profile, refrences and history, Years in business, information related to proposed solution experience</t>
  </si>
  <si>
    <t>Bidder should provide Business Markets and Geography covered</t>
  </si>
  <si>
    <t>The pricing of the solution needs to be modular showing clearly and separately the price of each item and sub-item</t>
  </si>
  <si>
    <t>Number of employees</t>
  </si>
  <si>
    <t>Bidder Certification: Vendor Partner Authorized deploy Certificate</t>
  </si>
  <si>
    <t>Bidder Certification: Authorized support certificate for the proposed solution</t>
  </si>
  <si>
    <t>The addressed bidder needs to provide the detailed technical solution for each requirement (product and services), along with its detailed technical specifications</t>
  </si>
  <si>
    <t>The Bidder should take full responsibility of any hardware relocation that may occur within one year after FAC</t>
  </si>
  <si>
    <t>Warranty, Support and SLA</t>
  </si>
  <si>
    <t>For P1 (Critical/Emergency) incidents, response time 1 hour, restoration time 3 hours, and resolution time 6 hours</t>
  </si>
  <si>
    <t>For P2 (Major) incidents, response time 3 hour, restoration time 6 hours, and resolution time 24 hours</t>
  </si>
  <si>
    <t>For P3 (Non Service Impacting) incidents, restoration time 24 hours, and resolution time 5 calendar days</t>
  </si>
  <si>
    <t>For P4 incidents, restoration time 48 hours</t>
  </si>
  <si>
    <t>Bi-Weekly preventive maintenance</t>
  </si>
  <si>
    <t>All software updates / releases and bug fixes should be included and delivered once available</t>
  </si>
  <si>
    <t>Bi-Weekly, monthly, and quarterly reports</t>
  </si>
  <si>
    <t>Evaluation Matrix</t>
  </si>
  <si>
    <t>Major Rquirements</t>
  </si>
  <si>
    <t>The Bidder to provide Touch sustaining service coverage 24x7 x 365 for the time period mentioned in the agreement duration.</t>
  </si>
  <si>
    <t xml:space="preserve">Project implementation and data migration should be performed by the vendor or under direct supervision of vendor’ senior engineers. </t>
  </si>
  <si>
    <t xml:space="preserve">The Bidder/Vendor shall ensure that the activities related to this project will in no way impact the current environment setup. </t>
  </si>
  <si>
    <t>The Bidder should be able to provide On-call service as per the SLA. Such service includes but not limited to problem troubleshooting and resolution, spare parts for all systems to MIC2 Datacenter</t>
  </si>
  <si>
    <t>The Bidder should perform onsite Health-check every one month including security, performance monitoring, recommended patches, configuration, or upgrade</t>
  </si>
  <si>
    <t>The Bidder should provide Helpdesk facilities for support.</t>
  </si>
  <si>
    <t xml:space="preserve">MIC2 should have access to vendor's site in order to check touch account status. </t>
  </si>
  <si>
    <t xml:space="preserve"> General Requirements</t>
  </si>
  <si>
    <t>SAN ALL-FLASH NVME STORAGE SYSTEM SPECS</t>
  </si>
  <si>
    <t>SAN ALL-FLASH NVME STORAGE (DR SITE) SYSTEM SPECS</t>
  </si>
  <si>
    <t xml:space="preserve">The Bidder should provide list of employees that will be involved in the account with their CVs and  acquired certifications on the proposed solutions. </t>
  </si>
  <si>
    <t>20 x LTO6 or higher tape cartridges and 51 x Cleaning cartridge</t>
  </si>
  <si>
    <t xml:space="preserve">Winner should ensure smooth migration end to end with zero outage. </t>
  </si>
  <si>
    <t>Proposed Storage required Certifications: Storage administrator/implementation engineer/platform engineer</t>
  </si>
  <si>
    <t>Proposed solution implementation services to be included</t>
  </si>
  <si>
    <t xml:space="preserve">Migration services from existing solution/equipment to the new  solution/equipment to be included </t>
  </si>
  <si>
    <t>Training for each proposed solution/System for 4 resources</t>
  </si>
  <si>
    <t>Local spare parts for the proposed Hardware to be included (List must include controllers, memory, disks, IO modules, power supplies,…)</t>
  </si>
  <si>
    <t xml:space="preserve"> General Requirements note</t>
  </si>
  <si>
    <t xml:space="preserve">The Bidder should have maintenance contracts of the same proposed solution in Lebanon. To be Provided. </t>
  </si>
  <si>
    <t>percentage General requirement</t>
  </si>
  <si>
    <t>40% 0f the total score</t>
  </si>
  <si>
    <t>FC SAN SWITCHES</t>
  </si>
  <si>
    <t>60% 0f the total score</t>
  </si>
  <si>
    <t>BACKUP Hardware SPECS</t>
  </si>
  <si>
    <t>50% 0f the total score</t>
  </si>
  <si>
    <t>Intel X710 with 4 x 10Gbps SFP+ ports including transceivers  or equivalent</t>
  </si>
  <si>
    <r>
      <t>Two Brocade or CISCO SAN Swit</t>
    </r>
    <r>
      <rPr>
        <b/>
        <sz val="11"/>
        <rFont val="Calibri"/>
        <family val="2"/>
      </rPr>
      <t>ches or equivalent</t>
    </r>
    <r>
      <rPr>
        <b/>
        <sz val="11"/>
        <color rgb="FF000000"/>
        <rFont val="Calibri"/>
        <family val="2"/>
      </rPr>
      <t>, each switch populated with 96 x 16Gbps FC ports including SR transceivers (HQ - All-Flash Storage)</t>
    </r>
  </si>
  <si>
    <r>
      <t xml:space="preserve">Two Brocade or CISCO SAN </t>
    </r>
    <r>
      <rPr>
        <b/>
        <sz val="11"/>
        <rFont val="Calibri"/>
        <family val="2"/>
      </rPr>
      <t>Switches  or equivalent</t>
    </r>
    <r>
      <rPr>
        <b/>
        <sz val="11"/>
        <color rgb="FF000000"/>
        <rFont val="Calibri"/>
        <family val="2"/>
      </rPr>
      <t xml:space="preserve">, each switch populated with 64 x 8Gbps FC ports including SR transceivers </t>
    </r>
  </si>
  <si>
    <t>VDI LICENSES</t>
  </si>
  <si>
    <t>Bidders to provide 5 years roadmap and new features of the roadmap to be provided free of charge</t>
  </si>
  <si>
    <t>The bidders is requested to provide PIP for the entire project in details whereby knowing that the delivery deadline must not exceed 15-Nov-2024.</t>
  </si>
  <si>
    <t>X</t>
  </si>
  <si>
    <t>Proposed storage should provide high end features and capabilities with dual controllers of minimum 1 TB of cache each to guarantee high performance high performance and availabillity for business critical applications.</t>
  </si>
  <si>
    <t>Storage system should be provided from day1 with an initial capacity of 850 TiB Effective based on RAID6 / Dual Parity Protection, with a minimum of 400’000 of IOPS based on 32KB IO Block Size, and 50% Reads and 50% Writes Random IO Profile.</t>
  </si>
  <si>
    <t>Cables and transceivers to connect each of the switches to 5 HCI nodes</t>
  </si>
  <si>
    <t>2 x Processors 16C/32T  or more.</t>
  </si>
  <si>
    <t>2 x 240GB SSD in RAID1 for the Hypervisor</t>
  </si>
  <si>
    <t>3 x 800GB SSD SAS ISE Write Intensive 12Gbps 512e Drive 10 DWPD for virtual storage Caching</t>
  </si>
  <si>
    <t>12 x 3.84TB SSD SATA Read Intensive 6Gbps 512 2.5in Hot-plug Drive 1 DWPD for virtual storage Data</t>
  </si>
  <si>
    <t>2 x Broadcom 57414 Dual Port 10/25GbE SFP28 Cards or equivalent</t>
  </si>
  <si>
    <t>Enterprise Licenses for the virtual storage</t>
  </si>
  <si>
    <t>2 Enterprise Hypervisor Licenses</t>
  </si>
  <si>
    <t>3 x 400GB SSD SAS ISE Write Intensive 12Gbps 512e Drive 10 DWPD for Virtual storage Caching</t>
  </si>
  <si>
    <t>6 x 1.92TB SSD SATA Read Intensive 6Gbps 512 2.5in Hot-plug Drive 1 DWPD for Virtual storage Data</t>
  </si>
  <si>
    <t>Virtual storage Enterprise Licenses</t>
  </si>
  <si>
    <t>Virtual Desktops Licenses for 210 Users.</t>
  </si>
  <si>
    <t>Access Gateway for remote users to connect remotely using Thin Client.</t>
  </si>
  <si>
    <t>2 x  enterprise Hypervisors licenses</t>
  </si>
  <si>
    <t>The bidder is requested to provide annual support pricing for the proposed product until its end of life.</t>
  </si>
  <si>
    <t>2 x 240GB SSD in RAID1 for Hypervisor</t>
  </si>
  <si>
    <t xml:space="preserve"> Thin Client Device with 3 years Support (QTY 230)</t>
  </si>
  <si>
    <t>BACKUP SOFTWARE (Justice Site)</t>
  </si>
  <si>
    <t>Backup Software Licenses for 50TB Front End Capacity</t>
  </si>
  <si>
    <t>The offer should include 3 years premium local support and maintenance / warranty on provided solution for products and services with back to back support. The warranty/support period starts after the FAC issuance by MIC2</t>
  </si>
  <si>
    <t>For non Dell solution, Bidder to provide 1 year managed services with the presence of onsite engineers (not exceeding two engineers) after FAC. Quotation should be mentionned in the Commercial offer.
Engineers must be certified on the proposed solution and bidder is requested to provide engineers profiles and certifications.</t>
  </si>
  <si>
    <t>The systems at the Disaster Recovery (DR) site, including storage, servers, switches, and network connectivity, must exhibit full compatibility with the systems planned for implementation at the Main Site. This compatibility is essential to ensure the successful replication, synchronization, and preservation of data integrity between the Main Site and the DR Site. Furthermore, the switchover to the DR site should be seamless and capable of assuming control in the event of a disaster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</si>
</sst>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5" x14ac:knownFonts="1">
    <font>
      <sz val="11"/>
      <color theme="1"/>
      <name val="Calibri"/>
      <family val="2"/>
      <scheme val="minor"/>
    </font>
    <font>
      <b/>
      <sz val="11"/>
      <color rgb="FF000000"/>
      <name val="Calibri"/>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color theme="3"/>
      <name val="Calibri"/>
      <family val="2"/>
      <scheme val="minor"/>
    </font>
    <font>
      <b/>
      <sz val="11"/>
      <color rgb="FFC00000"/>
      <name val="Calibri"/>
      <family val="2"/>
      <scheme val="minor"/>
    </font>
    <font>
      <b/>
      <sz val="12"/>
      <color theme="4" tint="-0.249977111117893"/>
      <name val="Calibri"/>
      <family val="2"/>
      <scheme val="minor"/>
    </font>
    <font>
      <sz val="11"/>
      <color rgb="FF000000"/>
      <name val="Calibri"/>
      <family val="2"/>
      <scheme val="minor"/>
    </font>
    <font>
      <sz val="11"/>
      <name val="Calibri"/>
      <family val="2"/>
      <scheme val="minor"/>
    </font>
    <font>
      <sz val="11"/>
      <color rgb="FFFF0000"/>
      <name val="Calibri"/>
      <family val="2"/>
      <scheme val="minor"/>
    </font>
    <font>
      <b/>
      <sz val="11"/>
      <name val="Calibri"/>
      <family val="2"/>
      <scheme val="minor"/>
    </font>
    <font>
      <sz val="12"/>
      <color theme="1"/>
      <name val="Calibri"/>
      <family val="2"/>
      <scheme val="minor"/>
    </font>
    <font>
      <b/>
      <sz val="11"/>
      <name val="Calibri"/>
      <family val="2"/>
    </font>
  </fonts>
  <fills count="12">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4" tint="0.59999389629810485"/>
        <bgColor indexed="64"/>
      </patternFill>
    </fill>
    <fill>
      <patternFill patternType="solid">
        <fgColor rgb="FFFFFF66"/>
        <bgColor indexed="64"/>
      </patternFill>
    </fill>
    <fill>
      <patternFill patternType="solid">
        <fgColor rgb="FFFFFF99"/>
        <bgColor indexed="64"/>
      </patternFill>
    </fill>
    <fill>
      <patternFill patternType="mediumGray">
        <fgColor theme="0" tint="-0.14996795556505021"/>
        <bgColor rgb="FFFFFF66"/>
      </patternFill>
    </fill>
    <fill>
      <patternFill patternType="mediumGray">
        <fgColor theme="0" tint="-0.34998626667073579"/>
        <bgColor indexed="65"/>
      </patternFill>
    </fill>
    <fill>
      <patternFill patternType="solid">
        <fgColor theme="2" tint="-9.9978637043366805E-2"/>
        <bgColor indexed="64"/>
      </patternFill>
    </fill>
    <fill>
      <patternFill patternType="solid">
        <fgColor rgb="FFFFFF00"/>
        <bgColor indexed="64"/>
      </patternFill>
    </fill>
    <fill>
      <patternFill patternType="mediumGray">
        <fgColor theme="0" tint="-0.34998626667073579"/>
        <bgColor rgb="FFFFFF00"/>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9" fontId="2" fillId="0" borderId="0" applyFont="0" applyFill="0" applyBorder="0" applyAlignment="0" applyProtection="0"/>
  </cellStyleXfs>
  <cellXfs count="60">
    <xf numFmtId="0" fontId="0" fillId="0" borderId="0" xfId="0"/>
    <xf numFmtId="0" fontId="0" fillId="0" borderId="1" xfId="0" applyBorder="1" applyAlignment="1">
      <alignment vertical="center" wrapText="1"/>
    </xf>
    <xf numFmtId="0" fontId="0" fillId="0" borderId="1" xfId="0" applyBorder="1" applyAlignment="1">
      <alignment vertical="center"/>
    </xf>
    <xf numFmtId="0" fontId="0" fillId="2" borderId="1" xfId="0" applyFill="1" applyBorder="1" applyAlignment="1">
      <alignment vertical="center" wrapText="1"/>
    </xf>
    <xf numFmtId="0" fontId="1" fillId="0" borderId="1" xfId="0" applyFont="1" applyBorder="1" applyAlignment="1">
      <alignment vertical="center" wrapText="1"/>
    </xf>
    <xf numFmtId="0" fontId="1" fillId="2" borderId="1" xfId="0" applyFont="1" applyFill="1" applyBorder="1" applyAlignment="1">
      <alignment vertical="center" wrapText="1"/>
    </xf>
    <xf numFmtId="0" fontId="0" fillId="0" borderId="1" xfId="0" applyBorder="1"/>
    <xf numFmtId="0" fontId="0" fillId="3" borderId="0" xfId="0" applyFill="1" applyAlignment="1">
      <alignment horizontal="center" vertical="center"/>
    </xf>
    <xf numFmtId="0" fontId="6" fillId="3" borderId="0" xfId="0" applyFont="1" applyFill="1" applyAlignment="1">
      <alignment horizontal="right" vertical="center" wrapText="1"/>
    </xf>
    <xf numFmtId="9" fontId="2" fillId="3" borderId="0" xfId="1" applyFont="1" applyFill="1" applyAlignment="1">
      <alignment horizontal="center" vertical="center"/>
    </xf>
    <xf numFmtId="0" fontId="4" fillId="4" borderId="3" xfId="0" applyFont="1" applyFill="1" applyBorder="1" applyAlignment="1">
      <alignment horizontal="center" vertical="center"/>
    </xf>
    <xf numFmtId="0" fontId="5" fillId="3" borderId="0" xfId="0" applyFont="1" applyFill="1" applyAlignment="1">
      <alignment horizontal="right" vertical="center" wrapText="1"/>
    </xf>
    <xf numFmtId="9" fontId="5" fillId="3" borderId="0" xfId="1" applyFont="1" applyFill="1" applyAlignment="1">
      <alignment horizontal="center" vertical="center"/>
    </xf>
    <xf numFmtId="0" fontId="8" fillId="5" borderId="1"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justify" vertical="center" wrapText="1"/>
    </xf>
    <xf numFmtId="0" fontId="9" fillId="0" borderId="1" xfId="0" applyFont="1" applyBorder="1" applyAlignment="1">
      <alignment wrapText="1"/>
    </xf>
    <xf numFmtId="0" fontId="10" fillId="0" borderId="1" xfId="0" applyFont="1" applyBorder="1" applyAlignment="1">
      <alignment wrapText="1"/>
    </xf>
    <xf numFmtId="164" fontId="2" fillId="6" borderId="1" xfId="1" applyNumberFormat="1" applyFont="1" applyFill="1" applyBorder="1" applyAlignment="1">
      <alignment horizontal="center" vertical="center"/>
    </xf>
    <xf numFmtId="0" fontId="0" fillId="0" borderId="0" xfId="0" applyAlignment="1">
      <alignment horizontal="center" vertical="center"/>
    </xf>
    <xf numFmtId="1" fontId="2" fillId="0" borderId="0" xfId="1" applyNumberFormat="1" applyFont="1" applyAlignment="1">
      <alignment horizontal="center" vertical="center" wrapText="1"/>
    </xf>
    <xf numFmtId="0" fontId="6" fillId="3" borderId="0" xfId="0" applyFont="1" applyFill="1" applyAlignment="1">
      <alignment horizontal="center" vertical="center"/>
    </xf>
    <xf numFmtId="0" fontId="5" fillId="3" borderId="0" xfId="0" applyFont="1" applyFill="1" applyAlignment="1">
      <alignment horizontal="center" vertical="center"/>
    </xf>
    <xf numFmtId="10" fontId="2" fillId="0" borderId="0" xfId="1" applyNumberFormat="1" applyFont="1" applyAlignment="1">
      <alignment horizontal="center" vertical="center"/>
    </xf>
    <xf numFmtId="0" fontId="8" fillId="7" borderId="1" xfId="1" applyNumberFormat="1" applyFont="1" applyFill="1" applyBorder="1" applyAlignment="1">
      <alignment horizontal="center" vertical="center"/>
    </xf>
    <xf numFmtId="9" fontId="8" fillId="5" borderId="1" xfId="1" applyFont="1" applyFill="1" applyBorder="1" applyAlignment="1">
      <alignment horizontal="center"/>
    </xf>
    <xf numFmtId="10" fontId="0" fillId="0" borderId="0" xfId="0" applyNumberFormat="1"/>
    <xf numFmtId="0" fontId="0" fillId="0" borderId="1" xfId="0" applyBorder="1" applyAlignment="1">
      <alignment horizontal="center" vertical="center"/>
    </xf>
    <xf numFmtId="0" fontId="10" fillId="0" borderId="1" xfId="1" applyNumberFormat="1" applyFont="1" applyFill="1" applyBorder="1" applyAlignment="1">
      <alignment horizontal="center" vertical="center"/>
    </xf>
    <xf numFmtId="9" fontId="2" fillId="0" borderId="0" xfId="1" applyFont="1" applyAlignment="1">
      <alignment horizontal="center"/>
    </xf>
    <xf numFmtId="0" fontId="0" fillId="0" borderId="0" xfId="0" applyAlignment="1">
      <alignment wrapText="1"/>
    </xf>
    <xf numFmtId="0" fontId="10" fillId="0" borderId="1" xfId="0" applyFont="1" applyBorder="1"/>
    <xf numFmtId="0" fontId="11" fillId="0" borderId="1" xfId="0" applyFont="1" applyBorder="1"/>
    <xf numFmtId="9" fontId="8" fillId="8" borderId="1" xfId="1" applyFont="1" applyFill="1" applyBorder="1" applyAlignment="1">
      <alignment horizontal="center"/>
    </xf>
    <xf numFmtId="9" fontId="8" fillId="5" borderId="1" xfId="1" applyFont="1" applyFill="1" applyBorder="1" applyAlignment="1">
      <alignment horizontal="center" vertical="center"/>
    </xf>
    <xf numFmtId="0" fontId="4" fillId="4" borderId="2" xfId="0" applyFont="1" applyFill="1" applyBorder="1" applyAlignment="1">
      <alignment horizontal="center" vertical="center"/>
    </xf>
    <xf numFmtId="10" fontId="7" fillId="4" borderId="0" xfId="1" applyNumberFormat="1" applyFont="1" applyFill="1" applyBorder="1" applyAlignment="1">
      <alignment horizontal="center" vertical="center"/>
    </xf>
    <xf numFmtId="164" fontId="0" fillId="0" borderId="0" xfId="0" applyNumberFormat="1" applyAlignment="1">
      <alignment horizontal="center" vertical="center"/>
    </xf>
    <xf numFmtId="0" fontId="12" fillId="9" borderId="1" xfId="0" applyFont="1" applyFill="1" applyBorder="1" applyAlignment="1">
      <alignment wrapText="1"/>
    </xf>
    <xf numFmtId="0" fontId="8" fillId="10" borderId="1" xfId="0" applyFont="1" applyFill="1" applyBorder="1" applyAlignment="1">
      <alignment vertical="center" wrapText="1"/>
    </xf>
    <xf numFmtId="0" fontId="0" fillId="10" borderId="1" xfId="0" applyFill="1" applyBorder="1" applyAlignment="1">
      <alignment horizontal="center" vertical="center"/>
    </xf>
    <xf numFmtId="9" fontId="8" fillId="11" borderId="1" xfId="1" applyFont="1" applyFill="1" applyBorder="1" applyAlignment="1">
      <alignment horizontal="center"/>
    </xf>
    <xf numFmtId="0" fontId="10" fillId="10" borderId="1" xfId="1" applyNumberFormat="1" applyFont="1" applyFill="1" applyBorder="1" applyAlignment="1">
      <alignment horizontal="center" vertical="center"/>
    </xf>
    <xf numFmtId="0" fontId="5" fillId="10" borderId="1" xfId="0" applyFont="1" applyFill="1" applyBorder="1" applyAlignment="1">
      <alignment horizontal="center" vertical="center"/>
    </xf>
    <xf numFmtId="0" fontId="0" fillId="2" borderId="1" xfId="0" applyFill="1" applyBorder="1" applyAlignment="1">
      <alignment horizontal="center" vertical="center"/>
    </xf>
    <xf numFmtId="0" fontId="5" fillId="2" borderId="1" xfId="0" applyFont="1" applyFill="1" applyBorder="1" applyAlignment="1">
      <alignment horizontal="right" vertical="center" wrapText="1"/>
    </xf>
    <xf numFmtId="0" fontId="5" fillId="2" borderId="1" xfId="0" applyFont="1" applyFill="1" applyBorder="1" applyAlignment="1">
      <alignment horizontal="center" vertical="center"/>
    </xf>
    <xf numFmtId="9" fontId="5" fillId="2" borderId="1" xfId="1" applyFont="1" applyFill="1" applyBorder="1" applyAlignment="1">
      <alignment horizontal="center" vertical="center"/>
    </xf>
    <xf numFmtId="10" fontId="7" fillId="2" borderId="1" xfId="1" applyNumberFormat="1" applyFont="1" applyFill="1" applyBorder="1" applyAlignment="1">
      <alignment horizontal="center" vertical="center"/>
    </xf>
    <xf numFmtId="9" fontId="8" fillId="10" borderId="1" xfId="1" applyFont="1" applyFill="1" applyBorder="1" applyAlignment="1">
      <alignment horizontal="center" vertical="center"/>
    </xf>
    <xf numFmtId="9" fontId="8" fillId="5" borderId="4" xfId="1" applyFont="1" applyFill="1" applyBorder="1" applyAlignment="1">
      <alignment horizontal="center"/>
    </xf>
    <xf numFmtId="0" fontId="13" fillId="0" borderId="1" xfId="0" applyFont="1" applyBorder="1" applyAlignment="1">
      <alignment horizontal="center" vertical="center"/>
    </xf>
    <xf numFmtId="0" fontId="0" fillId="0" borderId="0" xfId="0" applyAlignment="1">
      <alignment horizontal="left" vertical="center"/>
    </xf>
    <xf numFmtId="164" fontId="8" fillId="10" borderId="1" xfId="1" applyNumberFormat="1" applyFont="1" applyFill="1" applyBorder="1" applyAlignment="1">
      <alignment horizontal="center" vertical="center"/>
    </xf>
    <xf numFmtId="10" fontId="8" fillId="10" borderId="1" xfId="1" applyNumberFormat="1" applyFont="1" applyFill="1" applyBorder="1" applyAlignment="1">
      <alignment horizontal="center" vertical="center"/>
    </xf>
    <xf numFmtId="0" fontId="0" fillId="0" borderId="1" xfId="0" applyFill="1" applyBorder="1" applyAlignment="1">
      <alignment vertical="center" wrapText="1"/>
    </xf>
    <xf numFmtId="9" fontId="8" fillId="2" borderId="1" xfId="1" applyFont="1" applyFill="1" applyBorder="1" applyAlignment="1">
      <alignment horizontal="center"/>
    </xf>
    <xf numFmtId="0" fontId="0" fillId="0" borderId="1" xfId="0" applyFill="1" applyBorder="1" applyAlignment="1">
      <alignment vertical="center"/>
    </xf>
    <xf numFmtId="0" fontId="1" fillId="0" borderId="1" xfId="0" applyFont="1" applyFill="1" applyBorder="1" applyAlignment="1">
      <alignment vertical="center" wrapText="1"/>
    </xf>
    <xf numFmtId="0" fontId="3" fillId="3" borderId="0" xfId="0" applyFont="1" applyFill="1" applyAlignment="1">
      <alignment horizontal="center"/>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O82"/>
  <sheetViews>
    <sheetView tabSelected="1" zoomScaleNormal="100" workbookViewId="0">
      <pane ySplit="4" topLeftCell="A21" activePane="bottomLeft" state="frozen"/>
      <selection pane="bottomLeft" activeCell="C27" sqref="C27"/>
    </sheetView>
  </sheetViews>
  <sheetFormatPr defaultColWidth="9.140625" defaultRowHeight="15" x14ac:dyDescent="0.25"/>
  <cols>
    <col min="1" max="1" width="3.7109375" customWidth="1"/>
    <col min="2" max="2" width="8.140625" customWidth="1"/>
    <col min="3" max="3" width="59.42578125" style="30" customWidth="1"/>
    <col min="4" max="4" width="9.140625" style="19" customWidth="1"/>
    <col min="5" max="5" width="12.5703125" style="29" customWidth="1"/>
    <col min="6" max="6" width="14.42578125" style="19" customWidth="1"/>
    <col min="7" max="7" width="12" style="19" customWidth="1"/>
    <col min="8" max="8" width="11" style="19" customWidth="1"/>
    <col min="9" max="9" width="10.28515625" style="19" customWidth="1"/>
    <col min="10" max="10" width="2.42578125" style="19" customWidth="1"/>
  </cols>
  <sheetData>
    <row r="1" spans="2:15" s="19" customFormat="1" x14ac:dyDescent="0.25">
      <c r="C1" s="20"/>
      <c r="K1" s="37"/>
    </row>
    <row r="2" spans="2:15" s="19" customFormat="1" ht="15.75" thickBot="1" x14ac:dyDescent="0.3">
      <c r="B2" s="59" t="s">
        <v>129</v>
      </c>
      <c r="C2" s="59"/>
      <c r="D2" s="59"/>
      <c r="E2" s="59"/>
      <c r="F2" s="59"/>
      <c r="G2" s="59"/>
      <c r="H2" s="59"/>
      <c r="I2" s="59"/>
    </row>
    <row r="3" spans="2:15" s="19" customFormat="1" x14ac:dyDescent="0.25">
      <c r="B3" s="7"/>
      <c r="C3" s="8" t="s">
        <v>107</v>
      </c>
      <c r="D3" s="21">
        <v>3</v>
      </c>
      <c r="E3" s="9"/>
      <c r="F3" s="35" t="s">
        <v>108</v>
      </c>
      <c r="G3" s="10" t="s">
        <v>109</v>
      </c>
      <c r="H3" s="10" t="s">
        <v>110</v>
      </c>
      <c r="I3" s="10" t="s">
        <v>111</v>
      </c>
    </row>
    <row r="4" spans="2:15" s="19" customFormat="1" x14ac:dyDescent="0.25">
      <c r="B4" s="7"/>
      <c r="C4" s="11"/>
      <c r="D4" s="22"/>
      <c r="E4" s="12">
        <f>E5+E13+E22+E30+E33</f>
        <v>1</v>
      </c>
      <c r="F4" s="36">
        <f>F5+F13+F22+F30+F33</f>
        <v>0.05</v>
      </c>
      <c r="G4" s="36">
        <f t="shared" ref="G4:I4" si="0">G5+G13+G22+G30+G33</f>
        <v>0</v>
      </c>
      <c r="H4" s="36">
        <f t="shared" si="0"/>
        <v>0</v>
      </c>
      <c r="I4" s="36">
        <f t="shared" si="0"/>
        <v>0</v>
      </c>
      <c r="K4" s="23"/>
      <c r="L4" s="23"/>
      <c r="M4" s="23"/>
      <c r="N4" s="23"/>
      <c r="O4" s="23"/>
    </row>
    <row r="5" spans="2:15" ht="15.75" x14ac:dyDescent="0.25">
      <c r="B5" s="13"/>
      <c r="C5" s="13" t="s">
        <v>138</v>
      </c>
      <c r="D5" s="24"/>
      <c r="E5" s="25">
        <v>0.18</v>
      </c>
      <c r="F5" s="18">
        <f>SUMPRODUCT($D6:$D12,F6:F12)/SUM($D6:$D12)*$E5/5</f>
        <v>0</v>
      </c>
      <c r="G5" s="18">
        <f t="shared" ref="G5:I5" si="1">SUMPRODUCT($D6:$D12,G6:G12)/SUM($D6:$D12)*$E5/5</f>
        <v>0</v>
      </c>
      <c r="H5" s="18">
        <f t="shared" si="1"/>
        <v>0</v>
      </c>
      <c r="I5" s="18">
        <f t="shared" si="1"/>
        <v>0</v>
      </c>
      <c r="K5" s="26"/>
      <c r="L5" s="26"/>
      <c r="M5" s="26"/>
      <c r="N5" s="26"/>
      <c r="O5" s="26"/>
    </row>
    <row r="6" spans="2:15" ht="45" x14ac:dyDescent="0.25">
      <c r="B6" s="31"/>
      <c r="C6" s="17" t="s">
        <v>119</v>
      </c>
      <c r="D6" s="27">
        <v>1</v>
      </c>
      <c r="E6" s="33"/>
      <c r="F6" s="28"/>
      <c r="G6" s="28"/>
      <c r="H6" s="28"/>
      <c r="I6" s="28"/>
    </row>
    <row r="7" spans="2:15" s="19" customFormat="1" ht="30" x14ac:dyDescent="0.25">
      <c r="B7" s="32"/>
      <c r="C7" s="17" t="s">
        <v>115</v>
      </c>
      <c r="D7" s="27">
        <v>1</v>
      </c>
      <c r="E7" s="33"/>
      <c r="F7" s="28"/>
      <c r="G7" s="28"/>
      <c r="H7" s="28"/>
      <c r="I7" s="28"/>
      <c r="K7"/>
      <c r="L7"/>
      <c r="M7"/>
      <c r="N7"/>
      <c r="O7"/>
    </row>
    <row r="8" spans="2:15" s="19" customFormat="1" ht="30" x14ac:dyDescent="0.25">
      <c r="B8" s="32"/>
      <c r="C8" s="17" t="s">
        <v>161</v>
      </c>
      <c r="D8" s="27">
        <v>3</v>
      </c>
      <c r="E8" s="33"/>
      <c r="F8" s="28"/>
      <c r="G8" s="28"/>
      <c r="H8" s="28"/>
      <c r="I8" s="28"/>
      <c r="K8"/>
      <c r="L8"/>
      <c r="M8"/>
      <c r="N8"/>
      <c r="O8"/>
    </row>
    <row r="9" spans="2:15" ht="30" x14ac:dyDescent="0.25">
      <c r="B9" s="6"/>
      <c r="C9" s="17" t="s">
        <v>120</v>
      </c>
      <c r="D9" s="27">
        <v>2</v>
      </c>
      <c r="E9" s="33"/>
      <c r="F9" s="28"/>
      <c r="G9" s="28"/>
      <c r="H9" s="28"/>
      <c r="I9" s="28"/>
    </row>
    <row r="10" spans="2:15" ht="15.75" x14ac:dyDescent="0.25">
      <c r="B10" s="6"/>
      <c r="C10" s="38" t="s">
        <v>130</v>
      </c>
      <c r="D10" s="27"/>
      <c r="E10" s="33"/>
      <c r="F10" s="28"/>
      <c r="G10" s="28"/>
      <c r="H10" s="28"/>
      <c r="I10" s="28"/>
    </row>
    <row r="11" spans="2:15" ht="30" x14ac:dyDescent="0.25">
      <c r="B11" s="6"/>
      <c r="C11" s="17" t="s">
        <v>150</v>
      </c>
      <c r="D11" s="27">
        <v>10</v>
      </c>
      <c r="E11" s="33"/>
      <c r="F11" s="28"/>
      <c r="G11" s="28"/>
      <c r="H11" s="28"/>
      <c r="I11" s="28"/>
    </row>
    <row r="12" spans="2:15" ht="30" x14ac:dyDescent="0.25">
      <c r="B12" s="6"/>
      <c r="C12" s="17" t="s">
        <v>137</v>
      </c>
      <c r="D12" s="27">
        <v>5</v>
      </c>
      <c r="E12" s="33"/>
      <c r="F12" s="28"/>
      <c r="G12" s="28"/>
      <c r="H12" s="28"/>
      <c r="I12" s="28"/>
    </row>
    <row r="13" spans="2:15" ht="15.75" x14ac:dyDescent="0.25">
      <c r="B13" s="6"/>
      <c r="C13" s="39" t="s">
        <v>112</v>
      </c>
      <c r="D13" s="40"/>
      <c r="E13" s="25">
        <v>0.15</v>
      </c>
      <c r="F13" s="18">
        <f>SUMPRODUCT($D14:$D21,F14:F21)/SUM($D14:$D21)*$E13/5</f>
        <v>0</v>
      </c>
      <c r="G13" s="18">
        <f t="shared" ref="G13:I13" si="2">SUMPRODUCT($D14:$D21,G14:G21)/SUM($D14:$D21)*$E13/5</f>
        <v>0</v>
      </c>
      <c r="H13" s="18">
        <f t="shared" si="2"/>
        <v>0</v>
      </c>
      <c r="I13" s="18">
        <f t="shared" si="2"/>
        <v>0</v>
      </c>
    </row>
    <row r="14" spans="2:15" ht="33" customHeight="1" x14ac:dyDescent="0.25">
      <c r="B14" s="6"/>
      <c r="C14" s="14" t="s">
        <v>113</v>
      </c>
      <c r="D14" s="27">
        <v>1</v>
      </c>
      <c r="E14" s="33"/>
      <c r="F14" s="27"/>
      <c r="G14" s="28"/>
      <c r="H14" s="28"/>
      <c r="I14" s="28"/>
    </row>
    <row r="15" spans="2:15" ht="15.75" x14ac:dyDescent="0.25">
      <c r="B15" s="6"/>
      <c r="C15" s="14" t="s">
        <v>114</v>
      </c>
      <c r="D15" s="27">
        <v>1</v>
      </c>
      <c r="E15" s="33"/>
      <c r="F15" s="27"/>
      <c r="G15" s="28"/>
      <c r="H15" s="28"/>
      <c r="I15" s="28"/>
    </row>
    <row r="16" spans="2:15" ht="30" x14ac:dyDescent="0.25">
      <c r="B16" s="6"/>
      <c r="C16" s="14" t="s">
        <v>115</v>
      </c>
      <c r="D16" s="27">
        <v>2</v>
      </c>
      <c r="E16" s="33"/>
      <c r="F16" s="27"/>
      <c r="G16" s="28"/>
      <c r="H16" s="28"/>
      <c r="I16" s="28"/>
    </row>
    <row r="17" spans="1:9" ht="45" x14ac:dyDescent="0.25">
      <c r="B17" s="6"/>
      <c r="C17" s="15" t="s">
        <v>141</v>
      </c>
      <c r="D17" s="27">
        <v>5</v>
      </c>
      <c r="E17" s="33"/>
      <c r="F17" s="27"/>
      <c r="G17" s="28"/>
      <c r="H17" s="28"/>
      <c r="I17" s="28"/>
    </row>
    <row r="18" spans="1:9" ht="15.75" x14ac:dyDescent="0.25">
      <c r="B18" s="6"/>
      <c r="C18" s="16" t="s">
        <v>116</v>
      </c>
      <c r="D18" s="28">
        <v>5</v>
      </c>
      <c r="E18" s="33"/>
      <c r="F18" s="27"/>
      <c r="G18" s="28"/>
      <c r="H18" s="28"/>
      <c r="I18" s="28"/>
    </row>
    <row r="19" spans="1:9" ht="30" x14ac:dyDescent="0.25">
      <c r="B19" s="6"/>
      <c r="C19" s="16" t="s">
        <v>117</v>
      </c>
      <c r="D19" s="27">
        <v>5</v>
      </c>
      <c r="E19" s="33"/>
      <c r="F19" s="27"/>
      <c r="G19" s="28"/>
      <c r="H19" s="28"/>
      <c r="I19" s="28"/>
    </row>
    <row r="20" spans="1:9" ht="30" x14ac:dyDescent="0.25">
      <c r="B20" s="6"/>
      <c r="C20" s="16" t="s">
        <v>118</v>
      </c>
      <c r="D20" s="27">
        <v>5</v>
      </c>
      <c r="E20" s="33"/>
      <c r="F20" s="27"/>
      <c r="G20" s="28"/>
      <c r="H20" s="28"/>
      <c r="I20" s="28"/>
    </row>
    <row r="21" spans="1:9" ht="30" x14ac:dyDescent="0.25">
      <c r="B21" s="6"/>
      <c r="C21" s="16" t="s">
        <v>144</v>
      </c>
      <c r="D21" s="27">
        <v>5</v>
      </c>
      <c r="E21" s="33"/>
      <c r="F21" s="27"/>
      <c r="G21" s="28"/>
      <c r="H21" s="28"/>
      <c r="I21" s="28"/>
    </row>
    <row r="22" spans="1:9" ht="15.75" x14ac:dyDescent="0.25">
      <c r="B22" s="6"/>
      <c r="C22" s="13" t="s">
        <v>84</v>
      </c>
      <c r="D22" s="40"/>
      <c r="E22" s="41">
        <v>0.4</v>
      </c>
      <c r="F22" s="18">
        <f>SUMPRODUCT($D23:$D29,F23:F29)/SUM($D23:$D29)*$E22/5</f>
        <v>0</v>
      </c>
      <c r="G22" s="18">
        <f>SUMPRODUCT($D23:$D29,G23:G29)/SUM($D23:$D29)*$E22/5</f>
        <v>0</v>
      </c>
      <c r="H22" s="18">
        <f>SUMPRODUCT($D23:$D29,H23:H29)/SUM($D23:$D29)*$E22/5</f>
        <v>0</v>
      </c>
      <c r="I22" s="18">
        <f>SUMPRODUCT($D23:$D29,I23:I29)/SUM($D23:$D29)*$E22/5</f>
        <v>0</v>
      </c>
    </row>
    <row r="23" spans="1:9" ht="15.75" x14ac:dyDescent="0.25">
      <c r="B23" s="6"/>
      <c r="C23" s="1" t="s">
        <v>145</v>
      </c>
      <c r="D23" s="27">
        <v>5</v>
      </c>
      <c r="E23" s="33"/>
      <c r="F23" s="27"/>
      <c r="G23" s="28"/>
      <c r="H23" s="28"/>
      <c r="I23" s="28"/>
    </row>
    <row r="24" spans="1:9" ht="45" x14ac:dyDescent="0.25">
      <c r="A24" t="s">
        <v>163</v>
      </c>
      <c r="B24" s="6"/>
      <c r="C24" s="1" t="s">
        <v>162</v>
      </c>
      <c r="D24" s="27">
        <v>20</v>
      </c>
      <c r="E24" s="33"/>
      <c r="F24" s="27"/>
      <c r="G24" s="28"/>
      <c r="H24" s="28"/>
      <c r="I24" s="28"/>
    </row>
    <row r="25" spans="1:9" ht="30" x14ac:dyDescent="0.25">
      <c r="B25" s="6"/>
      <c r="C25" s="1" t="s">
        <v>146</v>
      </c>
      <c r="D25" s="27">
        <v>5</v>
      </c>
      <c r="E25" s="33"/>
      <c r="F25" s="27"/>
      <c r="G25" s="28"/>
      <c r="H25" s="28"/>
      <c r="I25" s="28"/>
    </row>
    <row r="26" spans="1:9" ht="45" x14ac:dyDescent="0.25">
      <c r="B26" s="6"/>
      <c r="C26" s="17" t="s">
        <v>132</v>
      </c>
      <c r="D26" s="27">
        <v>10</v>
      </c>
      <c r="E26" s="33"/>
      <c r="F26" s="27"/>
      <c r="G26" s="28"/>
      <c r="H26" s="28"/>
      <c r="I26" s="28"/>
    </row>
    <row r="27" spans="1:9" ht="135" x14ac:dyDescent="0.25">
      <c r="B27" s="6"/>
      <c r="C27" s="17" t="s">
        <v>187</v>
      </c>
      <c r="D27" s="27">
        <v>20</v>
      </c>
      <c r="E27" s="33"/>
      <c r="F27" s="27"/>
      <c r="G27" s="28"/>
      <c r="H27" s="28"/>
      <c r="I27" s="28"/>
    </row>
    <row r="28" spans="1:9" ht="31.5" customHeight="1" x14ac:dyDescent="0.25">
      <c r="B28" s="6"/>
      <c r="C28" s="17" t="s">
        <v>133</v>
      </c>
      <c r="D28" s="27">
        <v>5</v>
      </c>
      <c r="E28" s="33"/>
      <c r="F28" s="27"/>
      <c r="G28" s="28"/>
      <c r="H28" s="28"/>
      <c r="I28" s="28"/>
    </row>
    <row r="29" spans="1:9" ht="30" x14ac:dyDescent="0.25">
      <c r="B29" s="6"/>
      <c r="C29" s="17" t="s">
        <v>143</v>
      </c>
      <c r="D29" s="27">
        <v>5</v>
      </c>
      <c r="E29" s="33"/>
      <c r="F29" s="27"/>
      <c r="G29" s="28"/>
      <c r="H29" s="28"/>
      <c r="I29" s="28"/>
    </row>
    <row r="30" spans="1:9" ht="15.75" x14ac:dyDescent="0.25">
      <c r="B30" s="6"/>
      <c r="C30" s="13" t="s">
        <v>85</v>
      </c>
      <c r="D30" s="40"/>
      <c r="E30" s="41">
        <v>7.0000000000000007E-2</v>
      </c>
      <c r="F30" s="18">
        <v>0.05</v>
      </c>
      <c r="G30" s="18">
        <f t="shared" ref="G30:I30" si="3">SUMPRODUCT($D31:$D32,G31:G32)/SUM($D31:$D32)*$E30/5</f>
        <v>0</v>
      </c>
      <c r="H30" s="18">
        <f t="shared" si="3"/>
        <v>0</v>
      </c>
      <c r="I30" s="18">
        <f t="shared" si="3"/>
        <v>0</v>
      </c>
    </row>
    <row r="31" spans="1:9" ht="15.75" x14ac:dyDescent="0.25">
      <c r="B31" s="6"/>
      <c r="C31" s="1" t="s">
        <v>147</v>
      </c>
      <c r="D31" s="27">
        <v>5</v>
      </c>
      <c r="E31" s="33"/>
      <c r="F31" s="27"/>
      <c r="G31" s="28"/>
      <c r="H31" s="28"/>
      <c r="I31" s="28"/>
    </row>
    <row r="32" spans="1:9" ht="15.75" x14ac:dyDescent="0.25">
      <c r="B32" s="6"/>
      <c r="C32" s="1"/>
      <c r="D32" s="27"/>
      <c r="E32" s="33"/>
      <c r="F32" s="28"/>
      <c r="G32" s="28"/>
      <c r="H32" s="28"/>
      <c r="I32" s="28"/>
    </row>
    <row r="33" spans="2:9" ht="15.75" x14ac:dyDescent="0.25">
      <c r="B33" s="6"/>
      <c r="C33" s="13" t="s">
        <v>121</v>
      </c>
      <c r="D33" s="40"/>
      <c r="E33" s="41">
        <v>0.2</v>
      </c>
      <c r="F33" s="18">
        <f>SUMPRODUCT($D34:$D48,F34:F48)/SUM($D34:$D48)*$E33/5</f>
        <v>0</v>
      </c>
      <c r="G33" s="18">
        <f t="shared" ref="G33:I33" si="4">SUMPRODUCT($D34:$D48,G34:G48)/SUM($D34:$D48)*$E33/5</f>
        <v>0</v>
      </c>
      <c r="H33" s="18">
        <f t="shared" si="4"/>
        <v>0</v>
      </c>
      <c r="I33" s="18">
        <f t="shared" si="4"/>
        <v>0</v>
      </c>
    </row>
    <row r="34" spans="2:9" ht="45" x14ac:dyDescent="0.25">
      <c r="B34" s="6"/>
      <c r="C34" s="1" t="s">
        <v>148</v>
      </c>
      <c r="D34" s="27">
        <v>5</v>
      </c>
      <c r="E34" s="33"/>
      <c r="F34" s="27"/>
      <c r="G34" s="28"/>
      <c r="H34" s="28"/>
      <c r="I34" s="28"/>
    </row>
    <row r="35" spans="2:9" ht="60" x14ac:dyDescent="0.25">
      <c r="B35" s="6"/>
      <c r="C35" s="17" t="s">
        <v>185</v>
      </c>
      <c r="D35" s="28">
        <v>5</v>
      </c>
      <c r="E35" s="33"/>
      <c r="F35" s="27"/>
      <c r="G35" s="28"/>
      <c r="H35" s="28"/>
      <c r="I35" s="28"/>
    </row>
    <row r="36" spans="2:9" ht="105" x14ac:dyDescent="0.25">
      <c r="B36" s="6"/>
      <c r="C36" s="17" t="s">
        <v>186</v>
      </c>
      <c r="D36" s="28">
        <v>20</v>
      </c>
      <c r="E36" s="33"/>
      <c r="F36" s="27"/>
      <c r="G36" s="28"/>
      <c r="H36" s="28"/>
      <c r="I36" s="28"/>
    </row>
    <row r="37" spans="2:9" ht="30" x14ac:dyDescent="0.25">
      <c r="B37" s="6"/>
      <c r="C37" s="17" t="s">
        <v>180</v>
      </c>
      <c r="D37" s="28">
        <v>5</v>
      </c>
      <c r="E37" s="33"/>
      <c r="F37" s="27"/>
      <c r="G37" s="28"/>
      <c r="H37" s="28"/>
      <c r="I37" s="28"/>
    </row>
    <row r="38" spans="2:9" ht="36" customHeight="1" x14ac:dyDescent="0.25">
      <c r="B38" s="6"/>
      <c r="C38" s="17" t="s">
        <v>131</v>
      </c>
      <c r="D38" s="27">
        <v>5</v>
      </c>
      <c r="E38" s="33"/>
      <c r="F38" s="27"/>
      <c r="G38" s="28"/>
      <c r="H38" s="28"/>
      <c r="I38" s="28"/>
    </row>
    <row r="39" spans="2:9" ht="45" x14ac:dyDescent="0.25">
      <c r="B39" s="6"/>
      <c r="C39" s="17" t="s">
        <v>135</v>
      </c>
      <c r="D39" s="27">
        <v>10</v>
      </c>
      <c r="E39" s="33"/>
      <c r="F39" s="27"/>
      <c r="G39" s="28"/>
      <c r="H39" s="28"/>
      <c r="I39" s="28"/>
    </row>
    <row r="40" spans="2:9" ht="15.75" x14ac:dyDescent="0.25">
      <c r="B40" s="6"/>
      <c r="C40" s="17" t="s">
        <v>136</v>
      </c>
      <c r="D40" s="27">
        <v>5</v>
      </c>
      <c r="E40" s="33"/>
      <c r="F40" s="27"/>
      <c r="G40" s="28"/>
      <c r="H40" s="28"/>
      <c r="I40" s="28"/>
    </row>
    <row r="41" spans="2:9" ht="60" x14ac:dyDescent="0.25">
      <c r="B41" s="6"/>
      <c r="C41" s="17" t="s">
        <v>134</v>
      </c>
      <c r="D41" s="27">
        <v>5</v>
      </c>
      <c r="E41" s="33"/>
      <c r="F41" s="27"/>
      <c r="G41" s="28"/>
      <c r="H41" s="28"/>
      <c r="I41" s="28"/>
    </row>
    <row r="42" spans="2:9" ht="30" x14ac:dyDescent="0.25">
      <c r="B42" s="6"/>
      <c r="C42" s="17" t="s">
        <v>122</v>
      </c>
      <c r="D42" s="27">
        <v>10</v>
      </c>
      <c r="E42" s="33"/>
      <c r="F42" s="27"/>
      <c r="G42" s="28"/>
      <c r="H42" s="28"/>
      <c r="I42" s="28"/>
    </row>
    <row r="43" spans="2:9" ht="30" x14ac:dyDescent="0.25">
      <c r="B43" s="6"/>
      <c r="C43" s="17" t="s">
        <v>123</v>
      </c>
      <c r="D43" s="27">
        <v>10</v>
      </c>
      <c r="E43" s="33"/>
      <c r="F43" s="27"/>
      <c r="G43" s="28"/>
      <c r="H43" s="28"/>
      <c r="I43" s="28"/>
    </row>
    <row r="44" spans="2:9" ht="30" x14ac:dyDescent="0.25">
      <c r="B44" s="6"/>
      <c r="C44" s="17" t="s">
        <v>124</v>
      </c>
      <c r="D44" s="27">
        <v>5</v>
      </c>
      <c r="E44" s="33"/>
      <c r="F44" s="27"/>
      <c r="G44" s="28"/>
      <c r="H44" s="28"/>
      <c r="I44" s="28"/>
    </row>
    <row r="45" spans="2:9" ht="15.75" x14ac:dyDescent="0.25">
      <c r="B45" s="6"/>
      <c r="C45" s="17" t="s">
        <v>125</v>
      </c>
      <c r="D45" s="27">
        <v>5</v>
      </c>
      <c r="E45" s="33"/>
      <c r="F45" s="27"/>
      <c r="G45" s="28"/>
      <c r="H45" s="28"/>
      <c r="I45" s="28"/>
    </row>
    <row r="46" spans="2:9" ht="15.75" x14ac:dyDescent="0.25">
      <c r="B46" s="6"/>
      <c r="C46" s="15" t="s">
        <v>126</v>
      </c>
      <c r="D46" s="27">
        <v>5</v>
      </c>
      <c r="E46" s="33"/>
      <c r="F46" s="27"/>
      <c r="G46" s="28"/>
      <c r="H46" s="28"/>
      <c r="I46" s="28"/>
    </row>
    <row r="47" spans="2:9" ht="30" x14ac:dyDescent="0.25">
      <c r="B47" s="6"/>
      <c r="C47" s="14" t="s">
        <v>127</v>
      </c>
      <c r="D47" s="27">
        <v>2</v>
      </c>
      <c r="E47" s="33"/>
      <c r="F47" s="27"/>
      <c r="G47" s="28"/>
      <c r="H47" s="28"/>
      <c r="I47" s="28"/>
    </row>
    <row r="48" spans="2:9" ht="15.75" x14ac:dyDescent="0.25">
      <c r="B48" s="6"/>
      <c r="C48" s="14" t="s">
        <v>128</v>
      </c>
      <c r="D48" s="27">
        <v>2</v>
      </c>
      <c r="E48" s="33"/>
      <c r="F48" s="27"/>
      <c r="G48" s="28"/>
      <c r="H48" s="28"/>
      <c r="I48" s="28"/>
    </row>
    <row r="49" spans="3:3" x14ac:dyDescent="0.25">
      <c r="C49"/>
    </row>
    <row r="50" spans="3:3" x14ac:dyDescent="0.25">
      <c r="C50"/>
    </row>
    <row r="51" spans="3:3" x14ac:dyDescent="0.25">
      <c r="C51"/>
    </row>
    <row r="52" spans="3:3" x14ac:dyDescent="0.25">
      <c r="C52"/>
    </row>
    <row r="53" spans="3:3" x14ac:dyDescent="0.25">
      <c r="C53"/>
    </row>
    <row r="54" spans="3:3" x14ac:dyDescent="0.25">
      <c r="C54"/>
    </row>
    <row r="55" spans="3:3" x14ac:dyDescent="0.25">
      <c r="C55"/>
    </row>
    <row r="56" spans="3:3" x14ac:dyDescent="0.25">
      <c r="C56"/>
    </row>
    <row r="57" spans="3:3" x14ac:dyDescent="0.25">
      <c r="C57"/>
    </row>
    <row r="58" spans="3:3" x14ac:dyDescent="0.25">
      <c r="C58"/>
    </row>
    <row r="59" spans="3:3" x14ac:dyDescent="0.25">
      <c r="C59"/>
    </row>
    <row r="60" spans="3:3" x14ac:dyDescent="0.25">
      <c r="C60"/>
    </row>
    <row r="61" spans="3:3" x14ac:dyDescent="0.25">
      <c r="C61"/>
    </row>
    <row r="62" spans="3:3" x14ac:dyDescent="0.25">
      <c r="C62"/>
    </row>
    <row r="63" spans="3:3" x14ac:dyDescent="0.25">
      <c r="C63"/>
    </row>
    <row r="64" spans="3:3" x14ac:dyDescent="0.25">
      <c r="C64"/>
    </row>
    <row r="65" spans="3:3" x14ac:dyDescent="0.25">
      <c r="C65"/>
    </row>
    <row r="66" spans="3:3" x14ac:dyDescent="0.25">
      <c r="C66"/>
    </row>
    <row r="67" spans="3:3" x14ac:dyDescent="0.25">
      <c r="C67"/>
    </row>
    <row r="68" spans="3:3" x14ac:dyDescent="0.25">
      <c r="C68"/>
    </row>
    <row r="69" spans="3:3" x14ac:dyDescent="0.25">
      <c r="C69"/>
    </row>
    <row r="70" spans="3:3" x14ac:dyDescent="0.25">
      <c r="C70"/>
    </row>
    <row r="71" spans="3:3" x14ac:dyDescent="0.25">
      <c r="C71"/>
    </row>
    <row r="72" spans="3:3" x14ac:dyDescent="0.25">
      <c r="C72"/>
    </row>
    <row r="73" spans="3:3" x14ac:dyDescent="0.25">
      <c r="C73"/>
    </row>
    <row r="74" spans="3:3" x14ac:dyDescent="0.25">
      <c r="C74"/>
    </row>
    <row r="75" spans="3:3" x14ac:dyDescent="0.25">
      <c r="C75"/>
    </row>
    <row r="76" spans="3:3" x14ac:dyDescent="0.25">
      <c r="C76"/>
    </row>
    <row r="77" spans="3:3" x14ac:dyDescent="0.25">
      <c r="C77"/>
    </row>
    <row r="78" spans="3:3" x14ac:dyDescent="0.25">
      <c r="C78"/>
    </row>
    <row r="79" spans="3:3" x14ac:dyDescent="0.25">
      <c r="C79"/>
    </row>
    <row r="80" spans="3:3" x14ac:dyDescent="0.25">
      <c r="C80"/>
    </row>
    <row r="81" spans="3:3" x14ac:dyDescent="0.25">
      <c r="C81"/>
    </row>
    <row r="82" spans="3:3" x14ac:dyDescent="0.25">
      <c r="C82"/>
    </row>
  </sheetData>
  <dataConsolidate/>
  <mergeCells count="1">
    <mergeCell ref="B2:I2"/>
  </mergeCells>
  <printOptions horizontalCentered="1"/>
  <pageMargins left="0" right="0" top="0.5" bottom="0.5" header="0.05" footer="0.05"/>
  <pageSetup scale="78"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56"/>
  <sheetViews>
    <sheetView topLeftCell="A28" workbookViewId="0">
      <selection activeCell="A52" sqref="A52:XFD52"/>
    </sheetView>
  </sheetViews>
  <sheetFormatPr defaultColWidth="9.140625" defaultRowHeight="15" x14ac:dyDescent="0.25"/>
  <cols>
    <col min="1" max="1" width="3.7109375" customWidth="1"/>
    <col min="2" max="2" width="8.140625" customWidth="1"/>
    <col min="3" max="3" width="59.42578125" style="30" customWidth="1"/>
    <col min="4" max="4" width="9.140625" style="19" customWidth="1"/>
    <col min="5" max="5" width="7.7109375" style="29" customWidth="1"/>
    <col min="6" max="6" width="14.42578125" style="19" customWidth="1"/>
    <col min="7" max="7" width="12" style="19" customWidth="1"/>
    <col min="8" max="8" width="11" style="19" customWidth="1"/>
    <col min="9" max="9" width="10.28515625" style="19" customWidth="1"/>
    <col min="10" max="10" width="2.42578125" style="19" customWidth="1"/>
  </cols>
  <sheetData>
    <row r="1" spans="2:15" s="19" customFormat="1" x14ac:dyDescent="0.25">
      <c r="B1" s="52" t="s">
        <v>151</v>
      </c>
      <c r="C1" s="20"/>
      <c r="D1" s="19">
        <v>0.4</v>
      </c>
      <c r="E1" s="52" t="s">
        <v>152</v>
      </c>
      <c r="K1" s="37"/>
    </row>
    <row r="2" spans="2:15" s="19" customFormat="1" ht="15.75" thickBot="1" x14ac:dyDescent="0.3">
      <c r="B2" s="59" t="s">
        <v>129</v>
      </c>
      <c r="C2" s="59"/>
      <c r="D2" s="59"/>
      <c r="E2" s="59"/>
      <c r="F2" s="59"/>
      <c r="G2" s="59"/>
      <c r="H2" s="59"/>
      <c r="I2" s="59"/>
    </row>
    <row r="3" spans="2:15" s="19" customFormat="1" x14ac:dyDescent="0.25">
      <c r="B3" s="7"/>
      <c r="C3" s="8" t="s">
        <v>107</v>
      </c>
      <c r="D3" s="21">
        <v>3</v>
      </c>
      <c r="E3" s="9"/>
      <c r="F3" s="35" t="s">
        <v>108</v>
      </c>
      <c r="G3" s="10" t="s">
        <v>109</v>
      </c>
      <c r="H3" s="10" t="s">
        <v>110</v>
      </c>
      <c r="I3" s="10" t="s">
        <v>111</v>
      </c>
    </row>
    <row r="4" spans="2:15" s="19" customFormat="1" x14ac:dyDescent="0.25">
      <c r="B4" s="7"/>
      <c r="C4" s="11"/>
      <c r="D4" s="22"/>
      <c r="E4" s="12">
        <f>SUM(E6:E38)</f>
        <v>0.93000000000000027</v>
      </c>
      <c r="F4" s="36" t="e">
        <f>F6+F7+#REF!+F21+F25+F32+F38</f>
        <v>#REF!</v>
      </c>
      <c r="G4" s="36" t="e">
        <f>G6+G7+#REF!+G21+G25+G32+G38</f>
        <v>#REF!</v>
      </c>
      <c r="H4" s="36" t="e">
        <f>H6+H7+#REF!+H21+H25+H32+H38</f>
        <v>#REF!</v>
      </c>
      <c r="I4" s="36" t="e">
        <f>I6+I7+#REF!+I21+I25+I32+I38</f>
        <v>#REF!</v>
      </c>
      <c r="K4" s="23"/>
      <c r="L4" s="23"/>
      <c r="M4" s="23"/>
      <c r="N4" s="23"/>
      <c r="O4" s="23"/>
    </row>
    <row r="5" spans="2:15" s="19" customFormat="1" x14ac:dyDescent="0.25">
      <c r="B5" s="44"/>
      <c r="C5" s="45"/>
      <c r="D5" s="46"/>
      <c r="E5" s="47"/>
      <c r="F5" s="48"/>
      <c r="G5" s="48"/>
      <c r="H5" s="48"/>
      <c r="I5" s="48"/>
      <c r="K5" s="23"/>
      <c r="L5" s="23"/>
      <c r="M5" s="23"/>
      <c r="N5" s="23"/>
      <c r="O5" s="23"/>
    </row>
    <row r="6" spans="2:15" s="19" customFormat="1" ht="15.75" x14ac:dyDescent="0.25">
      <c r="B6" s="40"/>
      <c r="C6" s="39" t="s">
        <v>149</v>
      </c>
      <c r="D6" s="43"/>
      <c r="E6" s="49">
        <f>'General Requierements'!E4*$D1</f>
        <v>0.4</v>
      </c>
      <c r="F6" s="53">
        <f>'General Requierements'!F4*$D1</f>
        <v>2.0000000000000004E-2</v>
      </c>
      <c r="G6" s="53">
        <f>'General Requierements'!G4*$D1</f>
        <v>0</v>
      </c>
      <c r="H6" s="53">
        <f>'General Requierements'!H4*$D1</f>
        <v>0</v>
      </c>
      <c r="I6" s="53">
        <f>'General Requierements'!I4*$D1</f>
        <v>0</v>
      </c>
      <c r="K6" s="23"/>
      <c r="L6" s="23"/>
      <c r="M6" s="23"/>
      <c r="N6" s="23"/>
      <c r="O6" s="23"/>
    </row>
    <row r="7" spans="2:15" ht="15.75" x14ac:dyDescent="0.25">
      <c r="B7" s="13"/>
      <c r="C7" s="13" t="s">
        <v>139</v>
      </c>
      <c r="D7" s="43"/>
      <c r="E7" s="34">
        <v>0.2</v>
      </c>
      <c r="F7" s="53">
        <f>SUMPRODUCT($D8:$D20,F8:F20)/SUM($D8:$D20)*$E7/5</f>
        <v>0</v>
      </c>
      <c r="G7" s="53">
        <f>SUMPRODUCT($D8:$D20,G8:G20)/SUM($D8:$D20)*$E7/5</f>
        <v>0</v>
      </c>
      <c r="H7" s="53">
        <f>SUMPRODUCT($D8:$D20,H8:H20)/SUM($D8:$D20)*$E7/5</f>
        <v>0</v>
      </c>
      <c r="I7" s="53">
        <f>SUMPRODUCT($D8:$D20,I8:I20)/SUM($D8:$D20)*$E7/5</f>
        <v>0</v>
      </c>
    </row>
    <row r="8" spans="2:15" ht="60" x14ac:dyDescent="0.25">
      <c r="B8" s="6"/>
      <c r="C8" s="1" t="s">
        <v>164</v>
      </c>
      <c r="D8" s="27">
        <v>10</v>
      </c>
      <c r="E8" s="33"/>
      <c r="F8" s="27"/>
      <c r="G8" s="27"/>
      <c r="H8" s="27"/>
      <c r="I8" s="27"/>
    </row>
    <row r="9" spans="2:15" ht="60" x14ac:dyDescent="0.25">
      <c r="B9" s="6"/>
      <c r="C9" s="55" t="s">
        <v>165</v>
      </c>
      <c r="D9" s="27">
        <v>10</v>
      </c>
      <c r="E9" s="33"/>
      <c r="F9" s="27"/>
      <c r="G9" s="27"/>
      <c r="H9" s="27"/>
      <c r="I9" s="27"/>
    </row>
    <row r="10" spans="2:15" ht="30" x14ac:dyDescent="0.25">
      <c r="B10" s="6"/>
      <c r="C10" s="55" t="s">
        <v>0</v>
      </c>
      <c r="D10" s="27">
        <v>10</v>
      </c>
      <c r="E10" s="33"/>
      <c r="F10" s="27"/>
      <c r="G10" s="27"/>
      <c r="H10" s="27"/>
      <c r="I10" s="27"/>
    </row>
    <row r="11" spans="2:15" ht="45" x14ac:dyDescent="0.25">
      <c r="B11" s="6"/>
      <c r="C11" s="1" t="s">
        <v>1</v>
      </c>
      <c r="D11" s="27">
        <v>10</v>
      </c>
      <c r="E11" s="33"/>
      <c r="F11" s="27"/>
      <c r="G11" s="27"/>
      <c r="H11" s="27"/>
      <c r="I11" s="27"/>
    </row>
    <row r="12" spans="2:15" ht="45" x14ac:dyDescent="0.25">
      <c r="B12" s="6"/>
      <c r="C12" s="1" t="s">
        <v>2</v>
      </c>
      <c r="D12" s="27">
        <v>10</v>
      </c>
      <c r="E12" s="33"/>
      <c r="F12" s="27"/>
      <c r="G12" s="27"/>
      <c r="H12" s="27"/>
      <c r="I12" s="27"/>
    </row>
    <row r="13" spans="2:15" ht="30" x14ac:dyDescent="0.25">
      <c r="B13" s="6"/>
      <c r="C13" s="1" t="s">
        <v>4</v>
      </c>
      <c r="D13" s="27">
        <v>10</v>
      </c>
      <c r="E13" s="33"/>
      <c r="F13" s="27"/>
      <c r="G13" s="27"/>
      <c r="H13" s="27"/>
      <c r="I13" s="27"/>
    </row>
    <row r="14" spans="2:15" ht="30" x14ac:dyDescent="0.25">
      <c r="B14" s="6"/>
      <c r="C14" s="1" t="s">
        <v>5</v>
      </c>
      <c r="D14" s="27">
        <v>10</v>
      </c>
      <c r="E14" s="33"/>
      <c r="F14" s="27"/>
      <c r="G14" s="27"/>
      <c r="H14" s="27"/>
      <c r="I14" s="27"/>
    </row>
    <row r="15" spans="2:15" ht="30" x14ac:dyDescent="0.25">
      <c r="B15" s="6"/>
      <c r="C15" s="1" t="s">
        <v>6</v>
      </c>
      <c r="D15" s="27">
        <v>5</v>
      </c>
      <c r="E15" s="33"/>
      <c r="F15" s="27"/>
      <c r="G15" s="27"/>
      <c r="H15" s="27"/>
      <c r="I15" s="27"/>
    </row>
    <row r="16" spans="2:15" ht="30" x14ac:dyDescent="0.25">
      <c r="B16" s="6"/>
      <c r="C16" s="1" t="s">
        <v>7</v>
      </c>
      <c r="D16" s="27">
        <v>5</v>
      </c>
      <c r="E16" s="33"/>
      <c r="F16" s="27"/>
      <c r="G16" s="27"/>
      <c r="H16" s="27"/>
      <c r="I16" s="27"/>
    </row>
    <row r="17" spans="2:9" ht="30" x14ac:dyDescent="0.25">
      <c r="B17" s="6"/>
      <c r="C17" s="1" t="s">
        <v>8</v>
      </c>
      <c r="D17" s="27">
        <v>10</v>
      </c>
      <c r="E17" s="33"/>
      <c r="F17" s="27"/>
      <c r="G17" s="27"/>
      <c r="H17" s="27"/>
      <c r="I17" s="27"/>
    </row>
    <row r="18" spans="2:9" ht="60" x14ac:dyDescent="0.25">
      <c r="B18" s="6"/>
      <c r="C18" s="1" t="s">
        <v>87</v>
      </c>
      <c r="D18" s="27">
        <v>5</v>
      </c>
      <c r="E18" s="33"/>
      <c r="F18" s="27"/>
      <c r="G18" s="27"/>
      <c r="H18" s="27"/>
      <c r="I18" s="27"/>
    </row>
    <row r="19" spans="2:9" ht="30" x14ac:dyDescent="0.25">
      <c r="B19" s="6"/>
      <c r="C19" s="1" t="s">
        <v>88</v>
      </c>
      <c r="D19" s="27">
        <v>5</v>
      </c>
      <c r="E19" s="33"/>
      <c r="F19" s="27"/>
      <c r="G19" s="27"/>
      <c r="H19" s="27"/>
      <c r="I19" s="27"/>
    </row>
    <row r="20" spans="2:9" ht="45" x14ac:dyDescent="0.25">
      <c r="B20" s="6"/>
      <c r="C20" s="1" t="s">
        <v>9</v>
      </c>
      <c r="D20" s="27">
        <v>10</v>
      </c>
      <c r="E20" s="33"/>
      <c r="F20" s="27"/>
      <c r="G20" s="27"/>
      <c r="H20" s="27"/>
      <c r="I20" s="27"/>
    </row>
    <row r="21" spans="2:9" ht="15.75" x14ac:dyDescent="0.25">
      <c r="B21" s="13"/>
      <c r="C21" s="13" t="s">
        <v>153</v>
      </c>
      <c r="D21" s="24"/>
      <c r="E21" s="25">
        <v>0.05</v>
      </c>
      <c r="F21" s="53">
        <f>SUMPRODUCT($D22:$D24,F22:F24)/SUM($D22:$D24)*$E21/5</f>
        <v>0</v>
      </c>
      <c r="G21" s="53">
        <f>SUMPRODUCT($D22:$D24,G22:G24)/SUM($D22:$D24)*$E21/5</f>
        <v>0</v>
      </c>
      <c r="H21" s="53">
        <f>SUMPRODUCT($D22:$D24,H22:H24)/SUM($D22:$D24)*$E21/5</f>
        <v>0</v>
      </c>
      <c r="I21" s="53">
        <f>SUMPRODUCT($D22:$D24,I22:I24)/SUM($D22:$D24)*$E21/5</f>
        <v>0</v>
      </c>
    </row>
    <row r="22" spans="2:9" ht="45" x14ac:dyDescent="0.25">
      <c r="B22" s="6"/>
      <c r="C22" s="4" t="s">
        <v>158</v>
      </c>
      <c r="D22" s="27">
        <v>10</v>
      </c>
      <c r="E22" s="33"/>
      <c r="F22" s="27"/>
      <c r="G22" s="28"/>
      <c r="H22" s="28"/>
      <c r="I22" s="28"/>
    </row>
    <row r="23" spans="2:9" ht="30" x14ac:dyDescent="0.25">
      <c r="B23" s="6"/>
      <c r="C23" s="1" t="s">
        <v>19</v>
      </c>
      <c r="D23" s="27">
        <v>2</v>
      </c>
      <c r="E23" s="33"/>
      <c r="F23" s="27"/>
      <c r="G23" s="28"/>
      <c r="H23" s="28"/>
      <c r="I23" s="28"/>
    </row>
    <row r="24" spans="2:9" ht="30" x14ac:dyDescent="0.25">
      <c r="B24" s="6"/>
      <c r="C24" s="1" t="s">
        <v>20</v>
      </c>
      <c r="D24" s="27">
        <v>2</v>
      </c>
      <c r="E24" s="33"/>
      <c r="F24" s="27"/>
      <c r="G24" s="28"/>
      <c r="H24" s="28"/>
      <c r="I24" s="28"/>
    </row>
    <row r="25" spans="2:9" ht="15.75" x14ac:dyDescent="0.25">
      <c r="B25" s="13"/>
      <c r="C25" s="13" t="s">
        <v>10</v>
      </c>
      <c r="D25" s="42"/>
      <c r="E25" s="50">
        <v>7.0000000000000007E-2</v>
      </c>
      <c r="F25" s="53">
        <f>SUMPRODUCT($D26:$D31,F26:F31)/SUM($D26:$D31)*$E25/5</f>
        <v>0</v>
      </c>
      <c r="G25" s="53">
        <f>SUMPRODUCT($D26:$D31,G26:G31)/SUM($D26:$D31)*$E25/5</f>
        <v>0</v>
      </c>
      <c r="H25" s="53">
        <f>SUMPRODUCT($D26:$D31,H26:H31)/SUM($D26:$D31)*$E25/5</f>
        <v>0</v>
      </c>
      <c r="I25" s="53">
        <f>SUMPRODUCT($D26:$D31,I26:I31)/SUM($D26:$D31)*$E25/5</f>
        <v>0</v>
      </c>
    </row>
    <row r="26" spans="2:9" ht="15.75" x14ac:dyDescent="0.25">
      <c r="B26" s="6"/>
      <c r="C26" s="1" t="s">
        <v>3</v>
      </c>
      <c r="D26" s="27">
        <v>5</v>
      </c>
      <c r="E26" s="33"/>
      <c r="F26" s="27"/>
      <c r="G26" s="28"/>
      <c r="H26" s="28"/>
      <c r="I26" s="28"/>
    </row>
    <row r="27" spans="2:9" ht="15.75" x14ac:dyDescent="0.25">
      <c r="B27" s="6"/>
      <c r="C27" s="1" t="s">
        <v>11</v>
      </c>
      <c r="D27" s="27">
        <v>5</v>
      </c>
      <c r="E27" s="33"/>
      <c r="F27" s="27"/>
      <c r="G27" s="28"/>
      <c r="H27" s="28"/>
      <c r="I27" s="28"/>
    </row>
    <row r="28" spans="2:9" ht="45" x14ac:dyDescent="0.25">
      <c r="B28" s="6"/>
      <c r="C28" s="1" t="s">
        <v>12</v>
      </c>
      <c r="D28" s="51">
        <v>5</v>
      </c>
      <c r="E28" s="33"/>
      <c r="F28" s="27"/>
      <c r="G28" s="28"/>
      <c r="H28" s="28"/>
      <c r="I28" s="28"/>
    </row>
    <row r="29" spans="2:9" ht="30" x14ac:dyDescent="0.25">
      <c r="B29" s="6"/>
      <c r="C29" s="1" t="s">
        <v>13</v>
      </c>
      <c r="D29" s="27">
        <v>5</v>
      </c>
      <c r="E29" s="33"/>
      <c r="F29" s="27"/>
      <c r="G29" s="28"/>
      <c r="H29" s="28"/>
      <c r="I29" s="28"/>
    </row>
    <row r="30" spans="2:9" ht="15.75" x14ac:dyDescent="0.25">
      <c r="B30" s="6"/>
      <c r="C30" s="1" t="s">
        <v>14</v>
      </c>
      <c r="D30" s="27">
        <v>5</v>
      </c>
      <c r="E30" s="33"/>
      <c r="F30" s="27"/>
      <c r="G30" s="28"/>
      <c r="H30" s="28"/>
      <c r="I30" s="28"/>
    </row>
    <row r="31" spans="2:9" ht="30" x14ac:dyDescent="0.25">
      <c r="B31" s="6"/>
      <c r="C31" s="1" t="s">
        <v>15</v>
      </c>
      <c r="D31" s="27">
        <v>5</v>
      </c>
      <c r="E31" s="33"/>
      <c r="F31" s="27"/>
      <c r="G31" s="28"/>
      <c r="H31" s="28"/>
      <c r="I31" s="28"/>
    </row>
    <row r="32" spans="2:9" ht="15.75" x14ac:dyDescent="0.25">
      <c r="B32" s="13"/>
      <c r="C32" s="13" t="s">
        <v>16</v>
      </c>
      <c r="D32" s="24"/>
      <c r="E32" s="25">
        <v>7.0000000000000007E-2</v>
      </c>
      <c r="F32" s="53">
        <f>SUMPRODUCT($D33:$D37,F33:F37)/SUM($D33:$D37)*$E32/5</f>
        <v>0</v>
      </c>
      <c r="G32" s="53">
        <f>SUMPRODUCT($D33:$D37,G33:G37)/SUM($D33:$D37)*$E32/5</f>
        <v>0</v>
      </c>
      <c r="H32" s="53">
        <f>SUMPRODUCT($D33:$D37,H33:H37)/SUM($D33:$D37)*$E32/5</f>
        <v>0</v>
      </c>
      <c r="I32" s="53">
        <f>SUMPRODUCT($D33:$D37,I33:I37)/SUM($D33:$D37)*$E32/5</f>
        <v>0</v>
      </c>
    </row>
    <row r="33" spans="2:9" ht="15.75" x14ac:dyDescent="0.25">
      <c r="B33" s="6"/>
      <c r="C33" s="1" t="s">
        <v>3</v>
      </c>
      <c r="D33" s="27">
        <v>5</v>
      </c>
      <c r="E33" s="33"/>
      <c r="F33" s="27"/>
      <c r="G33" s="28"/>
      <c r="H33" s="28"/>
      <c r="I33" s="28"/>
    </row>
    <row r="34" spans="2:9" ht="15.75" x14ac:dyDescent="0.25">
      <c r="B34" s="6"/>
      <c r="C34" s="1" t="s">
        <v>11</v>
      </c>
      <c r="D34" s="27">
        <v>5</v>
      </c>
      <c r="E34" s="33"/>
      <c r="F34" s="27"/>
      <c r="G34" s="28"/>
      <c r="H34" s="28"/>
      <c r="I34" s="28"/>
    </row>
    <row r="35" spans="2:9" ht="30" x14ac:dyDescent="0.25">
      <c r="B35" s="6"/>
      <c r="C35" s="1" t="s">
        <v>17</v>
      </c>
      <c r="D35" s="27">
        <v>5</v>
      </c>
      <c r="E35" s="33"/>
      <c r="F35" s="27"/>
      <c r="G35" s="28"/>
      <c r="H35" s="28"/>
      <c r="I35" s="28"/>
    </row>
    <row r="36" spans="2:9" ht="30" x14ac:dyDescent="0.25">
      <c r="B36" s="6"/>
      <c r="C36" s="1" t="s">
        <v>18</v>
      </c>
      <c r="D36" s="27">
        <v>5</v>
      </c>
      <c r="E36" s="33"/>
      <c r="F36" s="27"/>
      <c r="G36" s="28"/>
      <c r="H36" s="28"/>
      <c r="I36" s="28"/>
    </row>
    <row r="37" spans="2:9" ht="30" x14ac:dyDescent="0.25">
      <c r="B37" s="6"/>
      <c r="C37" s="1" t="s">
        <v>15</v>
      </c>
      <c r="D37" s="27">
        <v>5</v>
      </c>
      <c r="E37" s="33"/>
      <c r="F37" s="27"/>
      <c r="G37" s="28"/>
      <c r="H37" s="28"/>
      <c r="I37" s="28"/>
    </row>
    <row r="38" spans="2:9" ht="15.75" x14ac:dyDescent="0.25">
      <c r="B38" s="13"/>
      <c r="C38" s="13" t="s">
        <v>23</v>
      </c>
      <c r="D38" s="24"/>
      <c r="E38" s="25">
        <v>0.14000000000000001</v>
      </c>
      <c r="F38" s="53">
        <f>SUMPRODUCT($D39:$D51,F39:F51)/SUM($D39:$D51)*$E38/5</f>
        <v>0</v>
      </c>
      <c r="G38" s="53">
        <f>SUMPRODUCT($D39:$D51,G39:G51)/SUM($D39:$D51)*$E38/5</f>
        <v>0</v>
      </c>
      <c r="H38" s="53">
        <f>SUMPRODUCT($D39:$D51,H39:H51)/SUM($D39:$D51)*$E38/5</f>
        <v>0</v>
      </c>
      <c r="I38" s="53">
        <f>SUMPRODUCT($D39:$D51,I39:I51)/SUM($D39:$D51)*$E38/5</f>
        <v>0</v>
      </c>
    </row>
    <row r="39" spans="2:9" ht="15.75" x14ac:dyDescent="0.25">
      <c r="B39" s="6"/>
      <c r="C39" s="1" t="s">
        <v>24</v>
      </c>
      <c r="D39" s="27">
        <v>5</v>
      </c>
      <c r="E39" s="33"/>
      <c r="F39" s="27"/>
      <c r="G39" s="28"/>
      <c r="H39" s="28"/>
      <c r="I39" s="28"/>
    </row>
    <row r="40" spans="2:9" ht="60" x14ac:dyDescent="0.25">
      <c r="B40" s="6"/>
      <c r="C40" s="1" t="s">
        <v>25</v>
      </c>
      <c r="D40" s="27">
        <v>5</v>
      </c>
      <c r="E40" s="33"/>
      <c r="F40" s="27"/>
      <c r="G40" s="28"/>
      <c r="H40" s="28"/>
      <c r="I40" s="28"/>
    </row>
    <row r="41" spans="2:9" ht="45" x14ac:dyDescent="0.25">
      <c r="B41" s="6"/>
      <c r="C41" s="1" t="s">
        <v>92</v>
      </c>
      <c r="D41" s="27">
        <v>5</v>
      </c>
      <c r="E41" s="33"/>
      <c r="F41" s="27"/>
      <c r="G41" s="28"/>
      <c r="H41" s="28"/>
      <c r="I41" s="28"/>
    </row>
    <row r="42" spans="2:9" ht="45" x14ac:dyDescent="0.25">
      <c r="B42" s="6"/>
      <c r="C42" s="1" t="s">
        <v>93</v>
      </c>
      <c r="D42" s="27">
        <v>5</v>
      </c>
      <c r="E42" s="33"/>
      <c r="F42" s="27"/>
      <c r="G42" s="28"/>
      <c r="H42" s="28"/>
      <c r="I42" s="28"/>
    </row>
    <row r="43" spans="2:9" ht="45" x14ac:dyDescent="0.25">
      <c r="B43" s="6"/>
      <c r="C43" s="1" t="s">
        <v>94</v>
      </c>
      <c r="D43" s="27">
        <v>10</v>
      </c>
      <c r="E43" s="33"/>
      <c r="F43" s="27"/>
      <c r="G43" s="28"/>
      <c r="H43" s="28"/>
      <c r="I43" s="28"/>
    </row>
    <row r="44" spans="2:9" ht="30" x14ac:dyDescent="0.25">
      <c r="B44" s="6"/>
      <c r="C44" s="1" t="s">
        <v>26</v>
      </c>
      <c r="D44" s="27">
        <v>10</v>
      </c>
      <c r="E44" s="33"/>
      <c r="F44" s="27"/>
      <c r="G44" s="28"/>
      <c r="H44" s="28"/>
      <c r="I44" s="28"/>
    </row>
    <row r="45" spans="2:9" ht="30" x14ac:dyDescent="0.25">
      <c r="B45" s="6"/>
      <c r="C45" s="1" t="s">
        <v>27</v>
      </c>
      <c r="D45" s="27">
        <v>5</v>
      </c>
      <c r="E45" s="33"/>
      <c r="F45" s="27"/>
      <c r="G45" s="28"/>
      <c r="H45" s="28"/>
      <c r="I45" s="28"/>
    </row>
    <row r="46" spans="2:9" ht="45" x14ac:dyDescent="0.25">
      <c r="B46" s="6"/>
      <c r="C46" s="1" t="s">
        <v>28</v>
      </c>
      <c r="D46" s="27">
        <v>5</v>
      </c>
      <c r="E46" s="33"/>
      <c r="F46" s="27"/>
      <c r="G46" s="28"/>
      <c r="H46" s="28"/>
      <c r="I46" s="28"/>
    </row>
    <row r="47" spans="2:9" ht="60" x14ac:dyDescent="0.25">
      <c r="B47" s="6"/>
      <c r="C47" s="1" t="s">
        <v>29</v>
      </c>
      <c r="D47" s="27">
        <v>10</v>
      </c>
      <c r="E47" s="33"/>
      <c r="F47" s="27"/>
      <c r="G47" s="28"/>
      <c r="H47" s="28"/>
      <c r="I47" s="28"/>
    </row>
    <row r="48" spans="2:9" ht="30" x14ac:dyDescent="0.25">
      <c r="B48" s="6"/>
      <c r="C48" s="1" t="s">
        <v>91</v>
      </c>
      <c r="D48" s="27">
        <v>10</v>
      </c>
      <c r="E48" s="33"/>
      <c r="F48" s="27"/>
      <c r="G48" s="28"/>
      <c r="H48" s="28"/>
      <c r="I48" s="28"/>
    </row>
    <row r="49" spans="2:9" ht="45" x14ac:dyDescent="0.25">
      <c r="B49" s="6"/>
      <c r="C49" s="1" t="s">
        <v>30</v>
      </c>
      <c r="D49" s="27">
        <v>5</v>
      </c>
      <c r="E49" s="33"/>
      <c r="F49" s="27"/>
      <c r="G49" s="28"/>
      <c r="H49" s="28"/>
      <c r="I49" s="28"/>
    </row>
    <row r="50" spans="2:9" ht="30" x14ac:dyDescent="0.25">
      <c r="B50" s="6"/>
      <c r="C50" s="1" t="s">
        <v>31</v>
      </c>
      <c r="D50" s="27">
        <v>5</v>
      </c>
      <c r="E50" s="33"/>
      <c r="F50" s="27"/>
      <c r="G50" s="28"/>
      <c r="H50" s="28"/>
      <c r="I50" s="28"/>
    </row>
    <row r="51" spans="2:9" ht="30" x14ac:dyDescent="0.25">
      <c r="B51" s="6"/>
      <c r="C51" s="1" t="s">
        <v>32</v>
      </c>
      <c r="D51" s="27">
        <v>10</v>
      </c>
      <c r="E51" s="33"/>
      <c r="F51" s="27"/>
      <c r="G51" s="28"/>
      <c r="H51" s="28"/>
      <c r="I51" s="28"/>
    </row>
    <row r="52" spans="2:9" x14ac:dyDescent="0.25">
      <c r="C52"/>
    </row>
    <row r="53" spans="2:9" x14ac:dyDescent="0.25">
      <c r="C53"/>
    </row>
    <row r="54" spans="2:9" x14ac:dyDescent="0.25">
      <c r="C54"/>
    </row>
    <row r="55" spans="2:9" x14ac:dyDescent="0.25">
      <c r="C55"/>
    </row>
    <row r="56" spans="2:9" x14ac:dyDescent="0.25">
      <c r="C56"/>
    </row>
  </sheetData>
  <mergeCells count="1">
    <mergeCell ref="B2:I2"/>
  </mergeCell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29"/>
  <sheetViews>
    <sheetView topLeftCell="A16" workbookViewId="0">
      <selection activeCell="A26" sqref="A26:XFD26"/>
    </sheetView>
  </sheetViews>
  <sheetFormatPr defaultColWidth="9.140625" defaultRowHeight="15" x14ac:dyDescent="0.25"/>
  <cols>
    <col min="1" max="1" width="3.7109375" customWidth="1"/>
    <col min="2" max="2" width="8.140625" customWidth="1"/>
    <col min="3" max="3" width="59.42578125" style="30" customWidth="1"/>
    <col min="4" max="4" width="9.140625" style="19" customWidth="1"/>
    <col min="5" max="5" width="7.7109375" style="29" customWidth="1"/>
    <col min="6" max="6" width="14.42578125" style="19" customWidth="1"/>
    <col min="7" max="7" width="12" style="19" customWidth="1"/>
    <col min="8" max="8" width="11" style="19" customWidth="1"/>
    <col min="9" max="9" width="10.28515625" style="19" customWidth="1"/>
    <col min="10" max="10" width="2.42578125" style="19" customWidth="1"/>
  </cols>
  <sheetData>
    <row r="1" spans="2:15" s="19" customFormat="1" x14ac:dyDescent="0.25">
      <c r="B1" s="52" t="s">
        <v>151</v>
      </c>
      <c r="C1" s="20"/>
      <c r="D1" s="19">
        <v>0.4</v>
      </c>
      <c r="E1" s="52" t="s">
        <v>152</v>
      </c>
      <c r="K1" s="37"/>
    </row>
    <row r="2" spans="2:15" s="19" customFormat="1" ht="15.75" thickBot="1" x14ac:dyDescent="0.3">
      <c r="B2" s="59" t="s">
        <v>129</v>
      </c>
      <c r="C2" s="59"/>
      <c r="D2" s="59"/>
      <c r="E2" s="59"/>
      <c r="F2" s="59"/>
      <c r="G2" s="59"/>
      <c r="H2" s="59"/>
      <c r="I2" s="59"/>
    </row>
    <row r="3" spans="2:15" s="19" customFormat="1" x14ac:dyDescent="0.25">
      <c r="B3" s="7"/>
      <c r="C3" s="8" t="s">
        <v>107</v>
      </c>
      <c r="D3" s="21">
        <v>3</v>
      </c>
      <c r="E3" s="9"/>
      <c r="F3" s="35" t="s">
        <v>108</v>
      </c>
      <c r="G3" s="10" t="s">
        <v>109</v>
      </c>
      <c r="H3" s="10" t="s">
        <v>110</v>
      </c>
      <c r="I3" s="10" t="s">
        <v>111</v>
      </c>
    </row>
    <row r="4" spans="2:15" s="19" customFormat="1" x14ac:dyDescent="0.25">
      <c r="B4" s="7"/>
      <c r="C4" s="11"/>
      <c r="D4" s="22"/>
      <c r="E4" s="12">
        <f>SUM(E6:E25)</f>
        <v>0.52</v>
      </c>
      <c r="F4" s="36">
        <f>F6+F7+F22</f>
        <v>2.0000000000000004E-2</v>
      </c>
      <c r="G4" s="36">
        <f>G6+G7+G22</f>
        <v>0</v>
      </c>
      <c r="H4" s="36">
        <f>H6+H7+H22</f>
        <v>0</v>
      </c>
      <c r="I4" s="36">
        <f>I6+I7+I22</f>
        <v>0</v>
      </c>
      <c r="K4" s="23"/>
      <c r="L4" s="23"/>
      <c r="M4" s="23"/>
      <c r="N4" s="23"/>
      <c r="O4" s="23"/>
    </row>
    <row r="5" spans="2:15" s="19" customFormat="1" x14ac:dyDescent="0.25">
      <c r="B5" s="44"/>
      <c r="C5" s="45"/>
      <c r="D5" s="46"/>
      <c r="E5" s="47"/>
      <c r="F5" s="48"/>
      <c r="G5" s="48"/>
      <c r="H5" s="48"/>
      <c r="I5" s="48"/>
      <c r="K5" s="23"/>
      <c r="L5" s="23"/>
      <c r="M5" s="23"/>
      <c r="N5" s="23"/>
      <c r="O5" s="23"/>
    </row>
    <row r="6" spans="2:15" s="19" customFormat="1" ht="15.75" x14ac:dyDescent="0.25">
      <c r="B6" s="40"/>
      <c r="C6" s="39" t="s">
        <v>149</v>
      </c>
      <c r="D6" s="43"/>
      <c r="E6" s="49">
        <f>'General Requierements'!E4*$D1</f>
        <v>0.4</v>
      </c>
      <c r="F6" s="53">
        <f>'General Requierements'!F4*$D1</f>
        <v>2.0000000000000004E-2</v>
      </c>
      <c r="G6" s="53">
        <f>'General Requierements'!G4*$D1</f>
        <v>0</v>
      </c>
      <c r="H6" s="53">
        <f>'General Requierements'!H4*$D1</f>
        <v>0</v>
      </c>
      <c r="I6" s="53">
        <f>'General Requierements'!I4*$D1</f>
        <v>0</v>
      </c>
      <c r="K6" s="23"/>
      <c r="L6" s="23"/>
      <c r="M6" s="23"/>
      <c r="N6" s="23"/>
      <c r="O6" s="23"/>
    </row>
    <row r="7" spans="2:15" ht="15.75" x14ac:dyDescent="0.25">
      <c r="B7" s="13"/>
      <c r="C7" s="13" t="s">
        <v>140</v>
      </c>
      <c r="D7" s="40"/>
      <c r="E7" s="34">
        <v>7.0000000000000007E-2</v>
      </c>
      <c r="F7" s="53">
        <f>SUMPRODUCT($D8:$D21,F8:F21)/SUM($D8:$D21)*$E7/5</f>
        <v>0</v>
      </c>
      <c r="G7" s="53">
        <f>SUMPRODUCT($D8:$D21,G8:G21)/SUM($D8:$D21)*$E7/5</f>
        <v>0</v>
      </c>
      <c r="H7" s="53">
        <f>SUMPRODUCT($D8:$D21,H8:H21)/SUM($D8:$D21)*$E7/5</f>
        <v>0</v>
      </c>
      <c r="I7" s="53">
        <f>SUMPRODUCT($D8:$D21,I8:I21)/SUM($D8:$D21)*$E7/5</f>
        <v>0</v>
      </c>
    </row>
    <row r="8" spans="2:15" ht="45" x14ac:dyDescent="0.25">
      <c r="B8" s="6"/>
      <c r="C8" s="1" t="s">
        <v>95</v>
      </c>
      <c r="D8" s="27">
        <v>5</v>
      </c>
      <c r="E8" s="33"/>
      <c r="F8" s="27"/>
      <c r="G8" s="27"/>
      <c r="H8" s="27"/>
      <c r="I8" s="27"/>
    </row>
    <row r="9" spans="2:15" ht="30" x14ac:dyDescent="0.25">
      <c r="B9" s="6"/>
      <c r="C9" s="3" t="s">
        <v>96</v>
      </c>
      <c r="D9" s="27">
        <v>10</v>
      </c>
      <c r="E9" s="33"/>
      <c r="F9" s="27"/>
      <c r="G9" s="27"/>
      <c r="H9" s="27"/>
      <c r="I9" s="27"/>
    </row>
    <row r="10" spans="2:15" ht="30" x14ac:dyDescent="0.25">
      <c r="B10" s="6"/>
      <c r="C10" s="3" t="s">
        <v>97</v>
      </c>
      <c r="D10" s="27">
        <v>5</v>
      </c>
      <c r="E10" s="33"/>
      <c r="F10" s="27"/>
      <c r="G10" s="27"/>
      <c r="H10" s="27"/>
      <c r="I10" s="27"/>
    </row>
    <row r="11" spans="2:15" ht="30" x14ac:dyDescent="0.25">
      <c r="B11" s="6"/>
      <c r="C11" s="1" t="s">
        <v>98</v>
      </c>
      <c r="D11" s="27">
        <v>5</v>
      </c>
      <c r="E11" s="33"/>
      <c r="F11" s="27"/>
      <c r="G11" s="27"/>
      <c r="H11" s="27"/>
      <c r="I11" s="27"/>
    </row>
    <row r="12" spans="2:15" ht="45" x14ac:dyDescent="0.25">
      <c r="B12" s="6"/>
      <c r="C12" s="1" t="s">
        <v>1</v>
      </c>
      <c r="D12" s="27">
        <v>10</v>
      </c>
      <c r="E12" s="33"/>
      <c r="F12" s="27"/>
      <c r="G12" s="27"/>
      <c r="H12" s="27"/>
      <c r="I12" s="27"/>
    </row>
    <row r="13" spans="2:15" ht="45" x14ac:dyDescent="0.25">
      <c r="B13" s="6"/>
      <c r="C13" s="1" t="s">
        <v>2</v>
      </c>
      <c r="D13" s="27">
        <v>10</v>
      </c>
      <c r="E13" s="33"/>
      <c r="F13" s="27"/>
      <c r="G13" s="27"/>
      <c r="H13" s="27"/>
      <c r="I13" s="27"/>
    </row>
    <row r="14" spans="2:15" ht="30" x14ac:dyDescent="0.25">
      <c r="B14" s="6"/>
      <c r="C14" s="1" t="s">
        <v>4</v>
      </c>
      <c r="D14" s="27">
        <v>5</v>
      </c>
      <c r="E14" s="33"/>
      <c r="F14" s="27"/>
      <c r="G14" s="27"/>
      <c r="H14" s="27"/>
      <c r="I14" s="27"/>
    </row>
    <row r="15" spans="2:15" ht="30" x14ac:dyDescent="0.25">
      <c r="B15" s="6"/>
      <c r="C15" s="1" t="s">
        <v>5</v>
      </c>
      <c r="D15" s="27">
        <v>5</v>
      </c>
      <c r="E15" s="33"/>
      <c r="F15" s="27"/>
      <c r="G15" s="27"/>
      <c r="H15" s="27"/>
      <c r="I15" s="27"/>
    </row>
    <row r="16" spans="2:15" ht="30" x14ac:dyDescent="0.25">
      <c r="B16" s="6"/>
      <c r="C16" s="1" t="s">
        <v>6</v>
      </c>
      <c r="D16" s="27">
        <v>5</v>
      </c>
      <c r="E16" s="33"/>
      <c r="F16" s="27"/>
      <c r="G16" s="27"/>
      <c r="H16" s="27"/>
      <c r="I16" s="27"/>
    </row>
    <row r="17" spans="2:9" ht="30" x14ac:dyDescent="0.25">
      <c r="B17" s="6"/>
      <c r="C17" s="1" t="s">
        <v>7</v>
      </c>
      <c r="D17" s="27">
        <v>5</v>
      </c>
      <c r="E17" s="33"/>
      <c r="F17" s="27"/>
      <c r="G17" s="27"/>
      <c r="H17" s="27"/>
      <c r="I17" s="27"/>
    </row>
    <row r="18" spans="2:9" ht="30" x14ac:dyDescent="0.25">
      <c r="B18" s="6"/>
      <c r="C18" s="1" t="s">
        <v>8</v>
      </c>
      <c r="D18" s="27">
        <v>10</v>
      </c>
      <c r="E18" s="33"/>
      <c r="F18" s="27"/>
      <c r="G18" s="27"/>
      <c r="H18" s="27"/>
      <c r="I18" s="27"/>
    </row>
    <row r="19" spans="2:9" ht="60" x14ac:dyDescent="0.25">
      <c r="B19" s="6"/>
      <c r="C19" s="1" t="s">
        <v>87</v>
      </c>
      <c r="D19" s="27">
        <v>5</v>
      </c>
      <c r="E19" s="33"/>
      <c r="F19" s="27"/>
      <c r="G19" s="27"/>
      <c r="H19" s="27"/>
      <c r="I19" s="27"/>
    </row>
    <row r="20" spans="2:9" ht="30" x14ac:dyDescent="0.25">
      <c r="B20" s="6"/>
      <c r="C20" s="1" t="s">
        <v>88</v>
      </c>
      <c r="D20" s="27">
        <v>5</v>
      </c>
      <c r="E20" s="33"/>
      <c r="F20" s="27"/>
      <c r="G20" s="27"/>
      <c r="H20" s="27"/>
      <c r="I20" s="27"/>
    </row>
    <row r="21" spans="2:9" ht="45" x14ac:dyDescent="0.25">
      <c r="B21" s="6"/>
      <c r="C21" s="1" t="s">
        <v>9</v>
      </c>
      <c r="D21" s="27">
        <v>10</v>
      </c>
      <c r="E21" s="33"/>
      <c r="F21" s="27"/>
      <c r="G21" s="27"/>
      <c r="H21" s="27"/>
      <c r="I21" s="27"/>
    </row>
    <row r="22" spans="2:9" ht="15.75" x14ac:dyDescent="0.25">
      <c r="B22" s="13"/>
      <c r="C22" s="13" t="s">
        <v>153</v>
      </c>
      <c r="D22" s="24"/>
      <c r="E22" s="25">
        <v>0.05</v>
      </c>
      <c r="F22" s="53">
        <f>SUMPRODUCT($D23:$D25,F23:F25)/SUM($D23:$D25)*$E22/5</f>
        <v>0</v>
      </c>
      <c r="G22" s="53">
        <f>SUMPRODUCT($D23:$D25,G23:G25)/SUM($D23:$D25)*$E22/5</f>
        <v>0</v>
      </c>
      <c r="H22" s="53">
        <f>SUMPRODUCT($D23:$D25,H23:H25)/SUM($D23:$D25)*$E22/5</f>
        <v>0</v>
      </c>
      <c r="I22" s="53">
        <f>SUMPRODUCT($D23:$D25,I23:I25)/SUM($D23:$D25)*$E22/5</f>
        <v>0</v>
      </c>
    </row>
    <row r="23" spans="2:9" ht="30" x14ac:dyDescent="0.25">
      <c r="B23" s="6"/>
      <c r="C23" s="5" t="s">
        <v>159</v>
      </c>
      <c r="D23" s="27"/>
      <c r="E23" s="33"/>
      <c r="F23" s="27"/>
      <c r="G23" s="28"/>
      <c r="H23" s="28"/>
      <c r="I23" s="28"/>
    </row>
    <row r="24" spans="2:9" ht="30" x14ac:dyDescent="0.25">
      <c r="B24" s="6"/>
      <c r="C24" s="1" t="s">
        <v>21</v>
      </c>
      <c r="D24" s="27">
        <v>2</v>
      </c>
      <c r="E24" s="33"/>
      <c r="F24" s="27"/>
      <c r="G24" s="28"/>
      <c r="H24" s="28"/>
      <c r="I24" s="28"/>
    </row>
    <row r="25" spans="2:9" ht="30" x14ac:dyDescent="0.25">
      <c r="B25" s="6"/>
      <c r="C25" s="1" t="s">
        <v>22</v>
      </c>
      <c r="D25" s="27">
        <v>2</v>
      </c>
      <c r="E25" s="33"/>
      <c r="F25" s="27"/>
      <c r="G25" s="28"/>
      <c r="H25" s="28"/>
      <c r="I25" s="28"/>
    </row>
    <row r="26" spans="2:9" x14ac:dyDescent="0.25">
      <c r="C26"/>
    </row>
    <row r="27" spans="2:9" x14ac:dyDescent="0.25">
      <c r="C27"/>
    </row>
    <row r="28" spans="2:9" x14ac:dyDescent="0.25">
      <c r="C28"/>
    </row>
    <row r="29" spans="2:9" x14ac:dyDescent="0.25">
      <c r="C29"/>
    </row>
  </sheetData>
  <mergeCells count="1">
    <mergeCell ref="B2:I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72"/>
  <sheetViews>
    <sheetView topLeftCell="A10" workbookViewId="0">
      <selection activeCell="A18" sqref="A18:XFD18"/>
    </sheetView>
  </sheetViews>
  <sheetFormatPr defaultColWidth="9.140625" defaultRowHeight="15" x14ac:dyDescent="0.25"/>
  <cols>
    <col min="1" max="1" width="3.7109375" customWidth="1"/>
    <col min="2" max="2" width="8.140625" customWidth="1"/>
    <col min="3" max="3" width="59.42578125" style="30" customWidth="1"/>
    <col min="4" max="4" width="9.140625" style="19" customWidth="1"/>
    <col min="5" max="5" width="12.5703125" style="29" customWidth="1"/>
    <col min="6" max="6" width="14.42578125" style="19" customWidth="1"/>
    <col min="7" max="7" width="12" style="19" customWidth="1"/>
    <col min="8" max="8" width="11" style="19" customWidth="1"/>
    <col min="9" max="9" width="10.28515625" style="19" customWidth="1"/>
    <col min="10" max="10" width="2.42578125" style="19" customWidth="1"/>
  </cols>
  <sheetData>
    <row r="1" spans="2:15" s="19" customFormat="1" x14ac:dyDescent="0.25">
      <c r="B1" s="52" t="s">
        <v>151</v>
      </c>
      <c r="C1" s="20"/>
      <c r="D1" s="19">
        <v>0.6</v>
      </c>
      <c r="E1" s="52" t="s">
        <v>154</v>
      </c>
      <c r="K1" s="37"/>
    </row>
    <row r="2" spans="2:15" s="19" customFormat="1" ht="15.75" thickBot="1" x14ac:dyDescent="0.3">
      <c r="B2" s="59" t="s">
        <v>129</v>
      </c>
      <c r="C2" s="59"/>
      <c r="D2" s="59"/>
      <c r="E2" s="59"/>
      <c r="F2" s="59"/>
      <c r="G2" s="59"/>
      <c r="H2" s="59"/>
      <c r="I2" s="59"/>
    </row>
    <row r="3" spans="2:15" s="19" customFormat="1" x14ac:dyDescent="0.25">
      <c r="B3" s="7"/>
      <c r="C3" s="8" t="s">
        <v>107</v>
      </c>
      <c r="D3" s="21">
        <v>3</v>
      </c>
      <c r="E3" s="9"/>
      <c r="F3" s="35" t="s">
        <v>108</v>
      </c>
      <c r="G3" s="10" t="s">
        <v>109</v>
      </c>
      <c r="H3" s="10" t="s">
        <v>110</v>
      </c>
      <c r="I3" s="10" t="s">
        <v>111</v>
      </c>
    </row>
    <row r="4" spans="2:15" s="19" customFormat="1" x14ac:dyDescent="0.25">
      <c r="B4" s="7"/>
      <c r="C4" s="11"/>
      <c r="D4" s="22"/>
      <c r="E4" s="12">
        <f>SUM(E5:E22)</f>
        <v>1</v>
      </c>
      <c r="F4" s="36">
        <f>SUM(F6+F7)</f>
        <v>0.03</v>
      </c>
      <c r="G4" s="36">
        <f t="shared" ref="G4:I4" si="0">SUM(G6+G7)</f>
        <v>0</v>
      </c>
      <c r="H4" s="36">
        <f t="shared" si="0"/>
        <v>0</v>
      </c>
      <c r="I4" s="36">
        <f t="shared" si="0"/>
        <v>0</v>
      </c>
      <c r="K4" s="23"/>
      <c r="L4" s="23"/>
      <c r="M4" s="23"/>
      <c r="N4" s="23"/>
      <c r="O4" s="23"/>
    </row>
    <row r="5" spans="2:15" ht="15.75" x14ac:dyDescent="0.25">
      <c r="B5" s="6"/>
      <c r="C5" s="16"/>
      <c r="D5" s="27"/>
      <c r="E5" s="33"/>
      <c r="F5" s="28"/>
      <c r="G5" s="28"/>
      <c r="H5" s="28"/>
      <c r="I5" s="28"/>
    </row>
    <row r="6" spans="2:15" ht="15.75" x14ac:dyDescent="0.25">
      <c r="B6" s="13"/>
      <c r="C6" s="13" t="s">
        <v>138</v>
      </c>
      <c r="D6" s="24"/>
      <c r="E6" s="49">
        <f>'General Requierements'!E4*$D1</f>
        <v>0.6</v>
      </c>
      <c r="F6" s="53">
        <f>'General Requierements'!F4*$D1</f>
        <v>0.03</v>
      </c>
      <c r="G6" s="53">
        <f>'General Requierements'!G4*$D1</f>
        <v>0</v>
      </c>
      <c r="H6" s="53">
        <f>'General Requierements'!H4*$D1</f>
        <v>0</v>
      </c>
      <c r="I6" s="53">
        <f>'General Requierements'!I4*$D1</f>
        <v>0</v>
      </c>
    </row>
    <row r="7" spans="2:15" ht="15.75" x14ac:dyDescent="0.25">
      <c r="B7" s="13"/>
      <c r="C7" s="13" t="s">
        <v>33</v>
      </c>
      <c r="D7" s="24"/>
      <c r="E7" s="25">
        <v>0.4</v>
      </c>
      <c r="F7" s="18">
        <f>SUMPRODUCT($D8:$D22,F8:F22)/SUM($D8:$D22)*$E7/5</f>
        <v>0</v>
      </c>
      <c r="G7" s="18">
        <f>SUMPRODUCT($D8:$D22,G8:G22)/SUM($D8:$D22)*$E7/5</f>
        <v>0</v>
      </c>
      <c r="H7" s="18">
        <f>SUMPRODUCT($D8:$D22,H8:H22)/SUM($D8:$D22)*$E7/5</f>
        <v>0</v>
      </c>
      <c r="I7" s="18">
        <f>SUMPRODUCT($D8:$D22,I8:I22)/SUM($D8:$D22)*$E7/5</f>
        <v>0</v>
      </c>
    </row>
    <row r="8" spans="2:15" ht="39" customHeight="1" x14ac:dyDescent="0.25">
      <c r="B8" s="6"/>
      <c r="C8" s="4" t="s">
        <v>36</v>
      </c>
      <c r="D8" s="27"/>
      <c r="E8" s="33"/>
      <c r="F8" s="28"/>
      <c r="G8" s="28"/>
      <c r="H8" s="28"/>
      <c r="I8" s="28"/>
    </row>
    <row r="9" spans="2:15" ht="15.75" x14ac:dyDescent="0.25">
      <c r="B9" s="6"/>
      <c r="C9" s="1" t="s">
        <v>167</v>
      </c>
      <c r="D9" s="27">
        <v>2</v>
      </c>
      <c r="E9" s="33"/>
      <c r="F9" s="28"/>
      <c r="G9" s="28"/>
      <c r="H9" s="28"/>
      <c r="I9" s="28"/>
    </row>
    <row r="10" spans="2:15" ht="15.75" x14ac:dyDescent="0.25">
      <c r="B10" s="6"/>
      <c r="C10" s="1" t="s">
        <v>37</v>
      </c>
      <c r="D10" s="27">
        <v>2</v>
      </c>
      <c r="E10" s="33"/>
      <c r="F10" s="28"/>
      <c r="G10" s="28"/>
      <c r="H10" s="28"/>
      <c r="I10" s="28"/>
    </row>
    <row r="11" spans="2:15" ht="15.75" x14ac:dyDescent="0.25">
      <c r="B11" s="6"/>
      <c r="C11" s="1" t="s">
        <v>168</v>
      </c>
      <c r="D11" s="27">
        <v>2</v>
      </c>
      <c r="E11" s="33"/>
      <c r="F11" s="28"/>
      <c r="G11" s="28"/>
      <c r="H11" s="28"/>
      <c r="I11" s="28"/>
    </row>
    <row r="12" spans="2:15" ht="30" x14ac:dyDescent="0.25">
      <c r="B12" s="6"/>
      <c r="C12" s="1" t="s">
        <v>169</v>
      </c>
      <c r="D12" s="27">
        <v>2</v>
      </c>
      <c r="E12" s="33"/>
      <c r="F12" s="28"/>
      <c r="G12" s="28"/>
      <c r="H12" s="28"/>
      <c r="I12" s="28"/>
    </row>
    <row r="13" spans="2:15" ht="30" x14ac:dyDescent="0.25">
      <c r="B13" s="6"/>
      <c r="C13" s="1" t="s">
        <v>170</v>
      </c>
      <c r="D13" s="27">
        <v>2</v>
      </c>
      <c r="E13" s="33"/>
      <c r="F13" s="28"/>
      <c r="G13" s="28"/>
      <c r="H13" s="28"/>
      <c r="I13" s="28"/>
    </row>
    <row r="14" spans="2:15" ht="30" x14ac:dyDescent="0.25">
      <c r="B14" s="6"/>
      <c r="C14" s="1" t="s">
        <v>171</v>
      </c>
      <c r="D14" s="27">
        <v>2</v>
      </c>
      <c r="E14" s="33"/>
      <c r="F14" s="28"/>
      <c r="G14" s="28"/>
      <c r="H14" s="28"/>
      <c r="I14" s="28"/>
    </row>
    <row r="15" spans="2:15" ht="15.75" x14ac:dyDescent="0.25">
      <c r="B15" s="6"/>
      <c r="C15" s="1" t="s">
        <v>172</v>
      </c>
      <c r="D15" s="27">
        <v>2</v>
      </c>
      <c r="E15" s="33"/>
      <c r="F15" s="28"/>
      <c r="G15" s="28"/>
      <c r="H15" s="28"/>
      <c r="I15" s="28"/>
    </row>
    <row r="16" spans="2:15" ht="15.75" x14ac:dyDescent="0.25">
      <c r="B16" s="6"/>
      <c r="C16" s="1" t="s">
        <v>173</v>
      </c>
      <c r="D16" s="27">
        <v>2</v>
      </c>
      <c r="E16" s="33"/>
      <c r="F16" s="28"/>
      <c r="G16" s="28"/>
      <c r="H16" s="28"/>
      <c r="I16" s="28"/>
    </row>
    <row r="17" spans="2:9" ht="15.75" x14ac:dyDescent="0.25">
      <c r="B17" s="6"/>
      <c r="C17" s="1" t="s">
        <v>35</v>
      </c>
      <c r="D17" s="27">
        <v>2</v>
      </c>
      <c r="E17" s="33"/>
      <c r="F17" s="28"/>
      <c r="G17" s="28"/>
      <c r="H17" s="28"/>
      <c r="I17" s="28"/>
    </row>
    <row r="18" spans="2:9" ht="30" x14ac:dyDescent="0.25">
      <c r="B18" s="6"/>
      <c r="C18" s="4" t="s">
        <v>38</v>
      </c>
      <c r="D18" s="27"/>
      <c r="E18" s="33"/>
      <c r="F18" s="28"/>
      <c r="G18" s="28"/>
      <c r="H18" s="28"/>
      <c r="I18" s="28"/>
    </row>
    <row r="19" spans="2:9" ht="30" x14ac:dyDescent="0.25">
      <c r="B19" s="6"/>
      <c r="C19" s="1" t="s">
        <v>39</v>
      </c>
      <c r="D19" s="27">
        <v>5</v>
      </c>
      <c r="E19" s="33"/>
      <c r="F19" s="28"/>
      <c r="G19" s="28"/>
      <c r="H19" s="28"/>
      <c r="I19" s="28"/>
    </row>
    <row r="20" spans="2:9" ht="30" x14ac:dyDescent="0.25">
      <c r="B20" s="6"/>
      <c r="C20" s="1" t="s">
        <v>166</v>
      </c>
      <c r="D20" s="27">
        <v>2</v>
      </c>
      <c r="E20" s="33"/>
      <c r="F20" s="28"/>
      <c r="G20" s="28"/>
      <c r="H20" s="28"/>
      <c r="I20" s="28"/>
    </row>
    <row r="21" spans="2:9" ht="30" x14ac:dyDescent="0.25">
      <c r="B21" s="6"/>
      <c r="C21" s="1" t="s">
        <v>40</v>
      </c>
      <c r="D21" s="27">
        <v>2</v>
      </c>
      <c r="E21" s="33"/>
      <c r="F21" s="28"/>
      <c r="G21" s="28"/>
      <c r="H21" s="28"/>
      <c r="I21" s="28"/>
    </row>
    <row r="22" spans="2:9" ht="30" x14ac:dyDescent="0.25">
      <c r="B22" s="6"/>
      <c r="C22" s="1" t="s">
        <v>166</v>
      </c>
      <c r="D22" s="27">
        <v>2</v>
      </c>
      <c r="E22" s="33"/>
      <c r="F22" s="28"/>
      <c r="G22" s="28"/>
      <c r="H22" s="28"/>
      <c r="I22" s="28"/>
    </row>
    <row r="39" spans="3:3" x14ac:dyDescent="0.25">
      <c r="C39"/>
    </row>
    <row r="40" spans="3:3" x14ac:dyDescent="0.25">
      <c r="C40"/>
    </row>
    <row r="41" spans="3:3" x14ac:dyDescent="0.25">
      <c r="C41"/>
    </row>
    <row r="42" spans="3:3" x14ac:dyDescent="0.25">
      <c r="C42"/>
    </row>
    <row r="43" spans="3:3" x14ac:dyDescent="0.25">
      <c r="C43"/>
    </row>
    <row r="44" spans="3:3" x14ac:dyDescent="0.25">
      <c r="C44"/>
    </row>
    <row r="45" spans="3:3" x14ac:dyDescent="0.25">
      <c r="C45"/>
    </row>
    <row r="46" spans="3:3" x14ac:dyDescent="0.25">
      <c r="C46"/>
    </row>
    <row r="47" spans="3:3" x14ac:dyDescent="0.25">
      <c r="C47"/>
    </row>
    <row r="48" spans="3:3" x14ac:dyDescent="0.25">
      <c r="C48"/>
    </row>
    <row r="49" spans="3:3" x14ac:dyDescent="0.25">
      <c r="C49"/>
    </row>
    <row r="50" spans="3:3" x14ac:dyDescent="0.25">
      <c r="C50"/>
    </row>
    <row r="51" spans="3:3" x14ac:dyDescent="0.25">
      <c r="C51"/>
    </row>
    <row r="52" spans="3:3" x14ac:dyDescent="0.25">
      <c r="C52"/>
    </row>
    <row r="53" spans="3:3" x14ac:dyDescent="0.25">
      <c r="C53"/>
    </row>
    <row r="54" spans="3:3" x14ac:dyDescent="0.25">
      <c r="C54"/>
    </row>
    <row r="55" spans="3:3" x14ac:dyDescent="0.25">
      <c r="C55"/>
    </row>
    <row r="56" spans="3:3" x14ac:dyDescent="0.25">
      <c r="C56"/>
    </row>
    <row r="57" spans="3:3" x14ac:dyDescent="0.25">
      <c r="C57"/>
    </row>
    <row r="58" spans="3:3" x14ac:dyDescent="0.25">
      <c r="C58"/>
    </row>
    <row r="59" spans="3:3" x14ac:dyDescent="0.25">
      <c r="C59"/>
    </row>
    <row r="60" spans="3:3" x14ac:dyDescent="0.25">
      <c r="C60"/>
    </row>
    <row r="61" spans="3:3" x14ac:dyDescent="0.25">
      <c r="C61"/>
    </row>
    <row r="62" spans="3:3" x14ac:dyDescent="0.25">
      <c r="C62"/>
    </row>
    <row r="63" spans="3:3" x14ac:dyDescent="0.25">
      <c r="C63"/>
    </row>
    <row r="64" spans="3:3" x14ac:dyDescent="0.25">
      <c r="C64"/>
    </row>
    <row r="65" spans="3:3" x14ac:dyDescent="0.25">
      <c r="C65"/>
    </row>
    <row r="66" spans="3:3" x14ac:dyDescent="0.25">
      <c r="C66"/>
    </row>
    <row r="67" spans="3:3" x14ac:dyDescent="0.25">
      <c r="C67"/>
    </row>
    <row r="68" spans="3:3" x14ac:dyDescent="0.25">
      <c r="C68"/>
    </row>
    <row r="69" spans="3:3" x14ac:dyDescent="0.25">
      <c r="C69"/>
    </row>
    <row r="70" spans="3:3" x14ac:dyDescent="0.25">
      <c r="C70"/>
    </row>
    <row r="71" spans="3:3" x14ac:dyDescent="0.25">
      <c r="C71"/>
    </row>
    <row r="72" spans="3:3" x14ac:dyDescent="0.25">
      <c r="C72"/>
    </row>
  </sheetData>
  <mergeCells count="1">
    <mergeCell ref="B2:I2"/>
  </mergeCells>
  <pageMargins left="0.7" right="0.7"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67"/>
  <sheetViews>
    <sheetView topLeftCell="B22" workbookViewId="0">
      <selection activeCell="B29" sqref="A29:XFD29"/>
    </sheetView>
  </sheetViews>
  <sheetFormatPr defaultColWidth="9.140625" defaultRowHeight="15" x14ac:dyDescent="0.25"/>
  <cols>
    <col min="1" max="1" width="3.7109375" customWidth="1"/>
    <col min="2" max="2" width="8.140625" customWidth="1"/>
    <col min="3" max="3" width="59.42578125" style="30" customWidth="1"/>
    <col min="4" max="4" width="9.140625" style="19" customWidth="1"/>
    <col min="5" max="5" width="12.5703125" style="29" customWidth="1"/>
    <col min="6" max="6" width="14.42578125" style="19" customWidth="1"/>
    <col min="7" max="7" width="12" style="19" customWidth="1"/>
    <col min="8" max="8" width="11" style="19" customWidth="1"/>
    <col min="9" max="9" width="10.28515625" style="19" customWidth="1"/>
    <col min="10" max="10" width="2.42578125" style="19" customWidth="1"/>
  </cols>
  <sheetData>
    <row r="1" spans="2:14" s="19" customFormat="1" x14ac:dyDescent="0.25">
      <c r="B1" s="52" t="s">
        <v>151</v>
      </c>
      <c r="C1" s="20"/>
      <c r="D1" s="19">
        <v>0.4</v>
      </c>
      <c r="E1" s="52" t="s">
        <v>156</v>
      </c>
      <c r="K1" s="37"/>
    </row>
    <row r="2" spans="2:14" s="19" customFormat="1" ht="15.75" thickBot="1" x14ac:dyDescent="0.3">
      <c r="B2" s="59" t="s">
        <v>129</v>
      </c>
      <c r="C2" s="59"/>
      <c r="D2" s="59"/>
      <c r="E2" s="59"/>
      <c r="F2" s="59"/>
      <c r="G2" s="59"/>
      <c r="H2" s="59"/>
      <c r="I2" s="59"/>
    </row>
    <row r="3" spans="2:14" s="19" customFormat="1" x14ac:dyDescent="0.25">
      <c r="B3" s="7"/>
      <c r="C3" s="8" t="s">
        <v>107</v>
      </c>
      <c r="D3" s="21">
        <v>3</v>
      </c>
      <c r="E3" s="9"/>
      <c r="F3" s="35" t="s">
        <v>108</v>
      </c>
      <c r="G3" s="10" t="s">
        <v>109</v>
      </c>
      <c r="H3" s="10" t="s">
        <v>110</v>
      </c>
      <c r="I3" s="10" t="s">
        <v>111</v>
      </c>
    </row>
    <row r="4" spans="2:14" s="19" customFormat="1" x14ac:dyDescent="0.25">
      <c r="B4" s="7"/>
      <c r="C4" s="11"/>
      <c r="D4" s="22"/>
      <c r="E4" s="12">
        <f>SUM(E5:E41)</f>
        <v>1</v>
      </c>
      <c r="F4" s="36">
        <f>SUM(F6+F7+F29+F30+F41)</f>
        <v>2.0000000000000004E-2</v>
      </c>
      <c r="G4" s="36">
        <f>SUM(G6+G7+G29+G30+G41)</f>
        <v>0</v>
      </c>
      <c r="H4" s="36">
        <f>SUM(H6+H7+H29+H30+H41)</f>
        <v>0</v>
      </c>
      <c r="I4" s="36">
        <f>SUM(I6+I7+I29+I30+I41)</f>
        <v>0</v>
      </c>
      <c r="K4" s="23"/>
      <c r="L4" s="23"/>
      <c r="M4" s="23"/>
      <c r="N4" s="23"/>
    </row>
    <row r="5" spans="2:14" ht="15.75" x14ac:dyDescent="0.25">
      <c r="B5" s="6"/>
      <c r="C5" s="16"/>
      <c r="D5" s="27"/>
      <c r="E5" s="33"/>
      <c r="F5" s="28"/>
      <c r="G5" s="28"/>
      <c r="H5" s="28"/>
      <c r="I5" s="28"/>
    </row>
    <row r="6" spans="2:14" ht="15.75" x14ac:dyDescent="0.25">
      <c r="B6" s="13"/>
      <c r="C6" s="13" t="s">
        <v>138</v>
      </c>
      <c r="D6" s="24"/>
      <c r="E6" s="49">
        <f>'General Requierements'!E4*$D1</f>
        <v>0.4</v>
      </c>
      <c r="F6" s="54">
        <f>'General Requierements'!F4*$D1</f>
        <v>2.0000000000000004E-2</v>
      </c>
      <c r="G6" s="54">
        <f>'General Requierements'!G4*$D1</f>
        <v>0</v>
      </c>
      <c r="H6" s="54">
        <f>'General Requierements'!H4*$D1</f>
        <v>0</v>
      </c>
      <c r="I6" s="54">
        <f>'General Requierements'!I4*$D1</f>
        <v>0</v>
      </c>
    </row>
    <row r="7" spans="2:14" ht="15.75" x14ac:dyDescent="0.25">
      <c r="B7" s="13"/>
      <c r="C7" s="13" t="s">
        <v>155</v>
      </c>
      <c r="D7" s="24"/>
      <c r="E7" s="25">
        <v>0.35</v>
      </c>
      <c r="F7" s="18">
        <f>SUMPRODUCT($D8:$D28,F8:F28)/SUM($D8:$D28)*$E7/5</f>
        <v>0</v>
      </c>
      <c r="G7" s="18">
        <f>SUMPRODUCT($D8:$D28,G8:G28)/SUM($D8:$D28)*$E7/5</f>
        <v>0</v>
      </c>
      <c r="H7" s="18">
        <f>SUMPRODUCT($D8:$D28,H8:H28)/SUM($D8:$D28)*$E7/5</f>
        <v>0</v>
      </c>
      <c r="I7" s="18">
        <f>SUMPRODUCT($D8:$D28,I8:I28)/SUM($D8:$D28)*$E7/5</f>
        <v>0</v>
      </c>
    </row>
    <row r="8" spans="2:14" ht="30" x14ac:dyDescent="0.25">
      <c r="B8" s="6"/>
      <c r="C8" s="4" t="s">
        <v>50</v>
      </c>
      <c r="D8" s="27"/>
      <c r="E8" s="33"/>
      <c r="F8" s="28"/>
      <c r="G8" s="28"/>
      <c r="H8" s="28"/>
      <c r="I8" s="28"/>
    </row>
    <row r="9" spans="2:14" ht="30" x14ac:dyDescent="0.25">
      <c r="B9" s="6"/>
      <c r="C9" s="1" t="s">
        <v>51</v>
      </c>
      <c r="D9" s="27">
        <v>5</v>
      </c>
      <c r="E9" s="33"/>
      <c r="F9" s="28"/>
      <c r="G9" s="28"/>
      <c r="H9" s="28"/>
      <c r="I9" s="28"/>
    </row>
    <row r="10" spans="2:14" ht="30" x14ac:dyDescent="0.25">
      <c r="B10" s="6"/>
      <c r="C10" s="1" t="s">
        <v>52</v>
      </c>
      <c r="D10" s="27">
        <v>10</v>
      </c>
      <c r="E10" s="33"/>
      <c r="F10" s="28"/>
      <c r="G10" s="28"/>
      <c r="H10" s="28"/>
      <c r="I10" s="28"/>
    </row>
    <row r="11" spans="2:14" ht="30" x14ac:dyDescent="0.25">
      <c r="B11" s="6"/>
      <c r="C11" s="1" t="s">
        <v>53</v>
      </c>
      <c r="D11" s="27">
        <v>5</v>
      </c>
      <c r="E11" s="33"/>
      <c r="F11" s="28"/>
      <c r="G11" s="28"/>
      <c r="H11" s="28"/>
      <c r="I11" s="28"/>
    </row>
    <row r="12" spans="2:14" ht="15.75" x14ac:dyDescent="0.25">
      <c r="B12" s="6"/>
      <c r="C12" s="1" t="s">
        <v>54</v>
      </c>
      <c r="D12" s="27">
        <v>5</v>
      </c>
      <c r="E12" s="33"/>
      <c r="F12" s="28"/>
      <c r="G12" s="28"/>
      <c r="H12" s="28"/>
      <c r="I12" s="28"/>
    </row>
    <row r="13" spans="2:14" ht="45" x14ac:dyDescent="0.25">
      <c r="B13" s="6"/>
      <c r="C13" s="1" t="s">
        <v>55</v>
      </c>
      <c r="D13" s="27">
        <v>5</v>
      </c>
      <c r="E13" s="33"/>
      <c r="F13" s="28"/>
      <c r="G13" s="28"/>
      <c r="H13" s="28"/>
      <c r="I13" s="28"/>
    </row>
    <row r="14" spans="2:14" ht="90" x14ac:dyDescent="0.25">
      <c r="B14" s="6"/>
      <c r="C14" s="1" t="s">
        <v>90</v>
      </c>
      <c r="D14" s="27">
        <v>10</v>
      </c>
      <c r="E14" s="33"/>
      <c r="F14" s="28"/>
      <c r="G14" s="28"/>
      <c r="H14" s="28"/>
      <c r="I14" s="28"/>
    </row>
    <row r="15" spans="2:14" ht="30" x14ac:dyDescent="0.25">
      <c r="B15" s="6"/>
      <c r="C15" s="4" t="s">
        <v>56</v>
      </c>
      <c r="D15" s="27"/>
      <c r="E15" s="33"/>
      <c r="F15" s="28"/>
      <c r="G15" s="28"/>
      <c r="H15" s="28"/>
      <c r="I15" s="28"/>
    </row>
    <row r="16" spans="2:14" ht="30" x14ac:dyDescent="0.25">
      <c r="B16" s="6"/>
      <c r="C16" s="1" t="s">
        <v>51</v>
      </c>
      <c r="D16" s="27">
        <v>5</v>
      </c>
      <c r="E16" s="33"/>
      <c r="F16" s="28"/>
      <c r="G16" s="28"/>
      <c r="H16" s="28"/>
      <c r="I16" s="28"/>
    </row>
    <row r="17" spans="2:9" ht="30" x14ac:dyDescent="0.25">
      <c r="B17" s="6"/>
      <c r="C17" s="1" t="s">
        <v>57</v>
      </c>
      <c r="D17" s="27">
        <v>10</v>
      </c>
      <c r="E17" s="33"/>
      <c r="F17" s="28"/>
      <c r="G17" s="28"/>
      <c r="H17" s="28"/>
      <c r="I17" s="28"/>
    </row>
    <row r="18" spans="2:9" ht="30" x14ac:dyDescent="0.25">
      <c r="B18" s="6"/>
      <c r="C18" s="1" t="s">
        <v>53</v>
      </c>
      <c r="D18" s="27">
        <v>5</v>
      </c>
      <c r="E18" s="33"/>
      <c r="F18" s="28"/>
      <c r="G18" s="28"/>
      <c r="H18" s="28"/>
      <c r="I18" s="28"/>
    </row>
    <row r="19" spans="2:9" ht="15.75" x14ac:dyDescent="0.25">
      <c r="B19" s="6"/>
      <c r="C19" s="1" t="s">
        <v>54</v>
      </c>
      <c r="D19" s="27">
        <v>5</v>
      </c>
      <c r="E19" s="33"/>
      <c r="F19" s="28"/>
      <c r="G19" s="28"/>
      <c r="H19" s="28"/>
      <c r="I19" s="28"/>
    </row>
    <row r="20" spans="2:9" ht="45" x14ac:dyDescent="0.25">
      <c r="B20" s="6"/>
      <c r="C20" s="1" t="s">
        <v>55</v>
      </c>
      <c r="D20" s="27">
        <v>5</v>
      </c>
      <c r="E20" s="33"/>
      <c r="F20" s="28"/>
      <c r="G20" s="28"/>
      <c r="H20" s="28"/>
      <c r="I20" s="28"/>
    </row>
    <row r="21" spans="2:9" ht="90" x14ac:dyDescent="0.25">
      <c r="B21" s="6"/>
      <c r="C21" s="1" t="s">
        <v>90</v>
      </c>
      <c r="D21" s="27">
        <v>10</v>
      </c>
      <c r="E21" s="33"/>
      <c r="F21" s="28"/>
      <c r="G21" s="28"/>
      <c r="H21" s="28"/>
      <c r="I21" s="28"/>
    </row>
    <row r="22" spans="2:9" ht="30" x14ac:dyDescent="0.25">
      <c r="B22" s="6"/>
      <c r="C22" s="5" t="s">
        <v>58</v>
      </c>
      <c r="D22" s="27"/>
      <c r="E22" s="33"/>
      <c r="F22" s="28"/>
      <c r="G22" s="28"/>
      <c r="H22" s="28"/>
      <c r="I22" s="28"/>
    </row>
    <row r="23" spans="2:9" ht="30" x14ac:dyDescent="0.25">
      <c r="B23" s="6"/>
      <c r="C23" s="1" t="s">
        <v>51</v>
      </c>
      <c r="D23" s="27">
        <v>5</v>
      </c>
      <c r="E23" s="33"/>
      <c r="F23" s="28"/>
      <c r="G23" s="28"/>
      <c r="H23" s="28"/>
      <c r="I23" s="28"/>
    </row>
    <row r="24" spans="2:9" ht="30" x14ac:dyDescent="0.25">
      <c r="B24" s="6"/>
      <c r="C24" s="1" t="s">
        <v>59</v>
      </c>
      <c r="D24" s="27">
        <v>5</v>
      </c>
      <c r="E24" s="33"/>
      <c r="F24" s="28"/>
      <c r="G24" s="28"/>
      <c r="H24" s="28"/>
      <c r="I24" s="28"/>
    </row>
    <row r="25" spans="2:9" ht="30" x14ac:dyDescent="0.25">
      <c r="B25" s="6"/>
      <c r="C25" s="1" t="s">
        <v>53</v>
      </c>
      <c r="D25" s="27">
        <v>5</v>
      </c>
      <c r="E25" s="33"/>
      <c r="F25" s="28"/>
      <c r="G25" s="28"/>
      <c r="H25" s="28"/>
      <c r="I25" s="28"/>
    </row>
    <row r="26" spans="2:9" ht="15.75" x14ac:dyDescent="0.25">
      <c r="B26" s="6"/>
      <c r="C26" s="1" t="s">
        <v>54</v>
      </c>
      <c r="D26" s="27">
        <v>5</v>
      </c>
      <c r="E26" s="33"/>
      <c r="F26" s="28"/>
      <c r="G26" s="28"/>
      <c r="H26" s="28"/>
      <c r="I26" s="28"/>
    </row>
    <row r="27" spans="2:9" ht="45" x14ac:dyDescent="0.25">
      <c r="B27" s="6"/>
      <c r="C27" s="1" t="s">
        <v>55</v>
      </c>
      <c r="D27" s="27">
        <v>10</v>
      </c>
      <c r="E27" s="33"/>
      <c r="F27" s="28"/>
      <c r="G27" s="28"/>
      <c r="H27" s="28"/>
      <c r="I27" s="28"/>
    </row>
    <row r="28" spans="2:9" ht="90" x14ac:dyDescent="0.25">
      <c r="B28" s="6"/>
      <c r="C28" s="1" t="s">
        <v>90</v>
      </c>
      <c r="D28" s="27">
        <v>10</v>
      </c>
      <c r="E28" s="33"/>
      <c r="F28" s="28"/>
      <c r="G28" s="28"/>
      <c r="H28" s="28"/>
      <c r="I28" s="28"/>
    </row>
    <row r="29" spans="2:9" ht="15.75" x14ac:dyDescent="0.25">
      <c r="B29" s="13"/>
      <c r="C29" s="13" t="s">
        <v>47</v>
      </c>
      <c r="D29" s="24"/>
      <c r="E29" s="25">
        <v>0.08</v>
      </c>
      <c r="F29" s="18">
        <f>SUMPRODUCT($D30:$D32,F30:F32)/SUM($D30:$D32)*$E29/5</f>
        <v>0</v>
      </c>
      <c r="G29" s="18">
        <f>SUMPRODUCT($D30:$D32,G30:G32)/SUM($D30:$D32)*$E29/5</f>
        <v>0</v>
      </c>
      <c r="H29" s="18">
        <f>SUMPRODUCT($D30:$D32,H30:H32)/SUM($D30:$D32)*$E29/5</f>
        <v>0</v>
      </c>
      <c r="I29" s="18">
        <f>SUMPRODUCT($D30:$D32,I30:I32)/SUM($D30:$D32)*$E29/5</f>
        <v>0</v>
      </c>
    </row>
    <row r="30" spans="2:9" ht="15.75" x14ac:dyDescent="0.25">
      <c r="B30" s="6"/>
      <c r="C30" s="3" t="s">
        <v>48</v>
      </c>
      <c r="D30" s="27">
        <v>5</v>
      </c>
      <c r="E30" s="33"/>
      <c r="F30" s="28"/>
      <c r="G30" s="28"/>
      <c r="H30" s="28"/>
      <c r="I30" s="28"/>
    </row>
    <row r="31" spans="2:9" ht="28.9" customHeight="1" x14ac:dyDescent="0.25">
      <c r="B31" s="6"/>
      <c r="C31" s="1" t="s">
        <v>49</v>
      </c>
      <c r="D31" s="27">
        <v>5</v>
      </c>
      <c r="E31" s="33"/>
      <c r="F31" s="28"/>
      <c r="G31" s="28"/>
      <c r="H31" s="28"/>
      <c r="I31" s="28"/>
    </row>
    <row r="32" spans="2:9" ht="60" x14ac:dyDescent="0.25">
      <c r="B32" s="6"/>
      <c r="C32" s="1" t="s">
        <v>89</v>
      </c>
      <c r="D32" s="27">
        <v>5</v>
      </c>
      <c r="E32" s="33"/>
      <c r="F32" s="28"/>
      <c r="G32" s="28"/>
      <c r="H32" s="28"/>
      <c r="I32" s="28"/>
    </row>
    <row r="33" spans="2:9" ht="15.75" x14ac:dyDescent="0.25">
      <c r="B33" s="13"/>
      <c r="C33" s="13" t="s">
        <v>183</v>
      </c>
      <c r="D33" s="24"/>
      <c r="E33" s="25">
        <v>7.0000000000000007E-2</v>
      </c>
      <c r="F33" s="18">
        <f>SUMPRODUCT($D34:$D35,F34:F35)/SUM($D34:$D35)*$E33/5</f>
        <v>0</v>
      </c>
      <c r="G33" s="18">
        <f>SUMPRODUCT($D34:$D35,G34:G35)/SUM($D34:$D35)*$E33/5</f>
        <v>0</v>
      </c>
      <c r="H33" s="18">
        <f>SUMPRODUCT($D34:$D35,H34:H35)/SUM($D34:$D35)*$E33/5</f>
        <v>0</v>
      </c>
      <c r="I33" s="18">
        <f>SUMPRODUCT($D34:$D35,I34:I35)/SUM($D34:$D35)*$E33/5</f>
        <v>0</v>
      </c>
    </row>
    <row r="34" spans="2:9" ht="15.75" x14ac:dyDescent="0.25">
      <c r="B34" s="6"/>
      <c r="C34" s="1" t="s">
        <v>184</v>
      </c>
      <c r="D34" s="27">
        <v>5</v>
      </c>
      <c r="E34" s="33"/>
      <c r="F34" s="28"/>
      <c r="G34" s="28"/>
      <c r="H34" s="28"/>
      <c r="I34" s="28"/>
    </row>
    <row r="35" spans="2:9" ht="60" x14ac:dyDescent="0.25">
      <c r="B35" s="6"/>
      <c r="C35" s="1" t="s">
        <v>89</v>
      </c>
      <c r="D35" s="27">
        <v>5</v>
      </c>
      <c r="E35" s="33"/>
      <c r="F35" s="28"/>
      <c r="G35" s="28"/>
      <c r="H35" s="28"/>
      <c r="I35" s="28"/>
    </row>
    <row r="36" spans="2:9" ht="15.75" x14ac:dyDescent="0.25">
      <c r="B36" s="13"/>
      <c r="C36" s="13" t="s">
        <v>60</v>
      </c>
      <c r="D36" s="24"/>
      <c r="E36" s="25">
        <v>0.05</v>
      </c>
      <c r="F36" s="18">
        <f>SUMPRODUCT($D37:$D40,F37:F40)/SUM($D37:$D40)*$E36/5</f>
        <v>0</v>
      </c>
      <c r="G36" s="18">
        <f>SUMPRODUCT($D37:$D40,G37:G40)/SUM($D37:$D40)*$E36/5</f>
        <v>0</v>
      </c>
      <c r="H36" s="18">
        <f>SUMPRODUCT($D37:$D40,H37:H40)/SUM($D37:$D40)*$E36/5</f>
        <v>0</v>
      </c>
      <c r="I36" s="18">
        <f>SUMPRODUCT($D37:$D40,I37:I40)/SUM($D37:$D40)*$E36/5</f>
        <v>0</v>
      </c>
    </row>
    <row r="37" spans="2:9" ht="15.75" x14ac:dyDescent="0.25">
      <c r="B37" s="6"/>
      <c r="C37" s="4" t="s">
        <v>61</v>
      </c>
      <c r="D37" s="27"/>
      <c r="E37" s="33"/>
      <c r="F37" s="28"/>
      <c r="G37" s="28"/>
      <c r="H37" s="28"/>
      <c r="I37" s="28"/>
    </row>
    <row r="38" spans="2:9" ht="15.75" x14ac:dyDescent="0.25">
      <c r="B38" s="6"/>
      <c r="C38" s="1" t="s">
        <v>62</v>
      </c>
      <c r="D38" s="27">
        <v>10</v>
      </c>
      <c r="E38" s="33"/>
      <c r="F38" s="28"/>
      <c r="G38" s="28"/>
      <c r="H38" s="28"/>
      <c r="I38" s="28"/>
    </row>
    <row r="39" spans="2:9" ht="15.75" x14ac:dyDescent="0.25">
      <c r="B39" s="6"/>
      <c r="C39" s="1" t="s">
        <v>63</v>
      </c>
      <c r="D39" s="27">
        <v>1</v>
      </c>
      <c r="E39" s="33"/>
      <c r="F39" s="28"/>
      <c r="G39" s="28"/>
      <c r="H39" s="28"/>
      <c r="I39" s="28"/>
    </row>
    <row r="40" spans="2:9" ht="15.75" x14ac:dyDescent="0.25">
      <c r="B40" s="6"/>
      <c r="C40" s="1" t="s">
        <v>142</v>
      </c>
      <c r="D40" s="27">
        <v>1</v>
      </c>
      <c r="E40" s="33"/>
      <c r="F40" s="28"/>
      <c r="G40" s="28"/>
      <c r="H40" s="28"/>
      <c r="I40" s="28"/>
    </row>
    <row r="41" spans="2:9" ht="15.75" x14ac:dyDescent="0.25">
      <c r="B41" s="13"/>
      <c r="C41" s="13" t="s">
        <v>64</v>
      </c>
      <c r="D41" s="24"/>
      <c r="E41" s="25">
        <v>0.05</v>
      </c>
      <c r="F41" s="18">
        <f>SUMPRODUCT($D42:$D45,F42:F45)/SUM($D42:$D45)*$E41/5</f>
        <v>0</v>
      </c>
      <c r="G41" s="18">
        <f>SUMPRODUCT($D42:$D45,G42:G45)/SUM($D42:$D45)*$E41/5</f>
        <v>0</v>
      </c>
      <c r="H41" s="18">
        <f>SUMPRODUCT($D42:$D45,H42:H45)/SUM($D42:$D45)*$E41/5</f>
        <v>0</v>
      </c>
      <c r="I41" s="18">
        <f>SUMPRODUCT($D42:$D45,I42:I45)/SUM($D42:$D45)*$E41/5</f>
        <v>0</v>
      </c>
    </row>
    <row r="42" spans="2:9" ht="15.75" x14ac:dyDescent="0.25">
      <c r="B42" s="6"/>
      <c r="C42" s="1" t="s">
        <v>65</v>
      </c>
      <c r="D42" s="27">
        <v>5</v>
      </c>
      <c r="E42" s="33"/>
      <c r="F42" s="28"/>
      <c r="G42" s="28"/>
      <c r="H42" s="28"/>
      <c r="I42" s="28"/>
    </row>
    <row r="43" spans="2:9" ht="15.75" x14ac:dyDescent="0.25">
      <c r="B43" s="6"/>
      <c r="C43" s="1" t="s">
        <v>66</v>
      </c>
      <c r="D43" s="27">
        <v>10</v>
      </c>
      <c r="E43" s="33"/>
      <c r="F43" s="28"/>
      <c r="G43" s="28"/>
      <c r="H43" s="28"/>
      <c r="I43" s="28"/>
    </row>
    <row r="44" spans="2:9" ht="30" x14ac:dyDescent="0.25">
      <c r="B44" s="6"/>
      <c r="C44" s="1" t="s">
        <v>67</v>
      </c>
      <c r="D44" s="27">
        <v>10</v>
      </c>
      <c r="E44" s="33"/>
      <c r="F44" s="28"/>
      <c r="G44" s="28"/>
      <c r="H44" s="28"/>
      <c r="I44" s="28"/>
    </row>
    <row r="45" spans="2:9" ht="45" x14ac:dyDescent="0.25">
      <c r="B45" s="6"/>
      <c r="C45" s="1" t="s">
        <v>68</v>
      </c>
      <c r="D45" s="27">
        <v>10</v>
      </c>
      <c r="E45" s="33"/>
      <c r="F45" s="28"/>
      <c r="G45" s="28"/>
      <c r="H45" s="28"/>
      <c r="I45" s="28"/>
    </row>
    <row r="46" spans="2:9" x14ac:dyDescent="0.25">
      <c r="C46"/>
    </row>
    <row r="47" spans="2:9" x14ac:dyDescent="0.25">
      <c r="C47"/>
    </row>
    <row r="48" spans="2:9" x14ac:dyDescent="0.25">
      <c r="C48"/>
    </row>
    <row r="49" spans="3:3" x14ac:dyDescent="0.25">
      <c r="C49"/>
    </row>
    <row r="50" spans="3:3" x14ac:dyDescent="0.25">
      <c r="C50"/>
    </row>
    <row r="51" spans="3:3" x14ac:dyDescent="0.25">
      <c r="C51"/>
    </row>
    <row r="52" spans="3:3" x14ac:dyDescent="0.25">
      <c r="C52"/>
    </row>
    <row r="53" spans="3:3" x14ac:dyDescent="0.25">
      <c r="C53"/>
    </row>
    <row r="54" spans="3:3" x14ac:dyDescent="0.25">
      <c r="C54"/>
    </row>
    <row r="55" spans="3:3" x14ac:dyDescent="0.25">
      <c r="C55"/>
    </row>
    <row r="56" spans="3:3" x14ac:dyDescent="0.25">
      <c r="C56"/>
    </row>
    <row r="57" spans="3:3" x14ac:dyDescent="0.25">
      <c r="C57"/>
    </row>
    <row r="58" spans="3:3" x14ac:dyDescent="0.25">
      <c r="C58"/>
    </row>
    <row r="59" spans="3:3" x14ac:dyDescent="0.25">
      <c r="C59"/>
    </row>
    <row r="60" spans="3:3" x14ac:dyDescent="0.25">
      <c r="C60"/>
    </row>
    <row r="61" spans="3:3" x14ac:dyDescent="0.25">
      <c r="C61"/>
    </row>
    <row r="62" spans="3:3" x14ac:dyDescent="0.25">
      <c r="C62"/>
    </row>
    <row r="63" spans="3:3" x14ac:dyDescent="0.25">
      <c r="C63"/>
    </row>
    <row r="64" spans="3:3" x14ac:dyDescent="0.25">
      <c r="C64"/>
    </row>
    <row r="65" spans="3:3" x14ac:dyDescent="0.25">
      <c r="C65"/>
    </row>
    <row r="66" spans="3:3" x14ac:dyDescent="0.25">
      <c r="C66"/>
    </row>
    <row r="67" spans="3:3" x14ac:dyDescent="0.25">
      <c r="C67"/>
    </row>
  </sheetData>
  <mergeCells count="1">
    <mergeCell ref="B2:I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38"/>
  <sheetViews>
    <sheetView workbookViewId="0">
      <selection activeCell="A18" sqref="A18:XFD18"/>
    </sheetView>
  </sheetViews>
  <sheetFormatPr defaultColWidth="9.140625" defaultRowHeight="15" x14ac:dyDescent="0.25"/>
  <cols>
    <col min="1" max="1" width="3.7109375" customWidth="1"/>
    <col min="2" max="2" width="4.7109375" customWidth="1"/>
    <col min="3" max="3" width="64.42578125" style="30" bestFit="1" customWidth="1"/>
    <col min="4" max="4" width="9.140625" style="19" customWidth="1"/>
    <col min="5" max="5" width="12.5703125" style="29" customWidth="1"/>
    <col min="6" max="6" width="14.42578125" style="19" customWidth="1"/>
    <col min="7" max="7" width="12" style="19" customWidth="1"/>
    <col min="8" max="8" width="11" style="19" customWidth="1"/>
    <col min="9" max="9" width="10.28515625" style="19" customWidth="1"/>
    <col min="10" max="10" width="2.42578125" style="19" customWidth="1"/>
  </cols>
  <sheetData>
    <row r="1" spans="2:15" s="19" customFormat="1" x14ac:dyDescent="0.25">
      <c r="B1" s="52" t="s">
        <v>151</v>
      </c>
      <c r="C1" s="20"/>
      <c r="D1" s="19">
        <v>0.5</v>
      </c>
      <c r="E1" s="52" t="s">
        <v>156</v>
      </c>
      <c r="K1" s="37"/>
    </row>
    <row r="2" spans="2:15" s="19" customFormat="1" ht="15.75" thickBot="1" x14ac:dyDescent="0.3">
      <c r="B2" s="59" t="s">
        <v>129</v>
      </c>
      <c r="C2" s="59"/>
      <c r="D2" s="59"/>
      <c r="E2" s="59"/>
      <c r="F2" s="59"/>
      <c r="G2" s="59"/>
      <c r="H2" s="59"/>
      <c r="I2" s="59"/>
    </row>
    <row r="3" spans="2:15" s="19" customFormat="1" x14ac:dyDescent="0.25">
      <c r="B3" s="7"/>
      <c r="C3" s="8" t="s">
        <v>107</v>
      </c>
      <c r="D3" s="21">
        <v>3</v>
      </c>
      <c r="E3" s="9"/>
      <c r="F3" s="35" t="s">
        <v>108</v>
      </c>
      <c r="G3" s="10" t="s">
        <v>109</v>
      </c>
      <c r="H3" s="10" t="s">
        <v>110</v>
      </c>
      <c r="I3" s="10" t="s">
        <v>111</v>
      </c>
    </row>
    <row r="4" spans="2:15" s="19" customFormat="1" x14ac:dyDescent="0.25">
      <c r="B4" s="7"/>
      <c r="C4" s="11"/>
      <c r="D4" s="22"/>
      <c r="E4" s="12">
        <f>SUM(E6:E21)</f>
        <v>1</v>
      </c>
      <c r="F4" s="36">
        <f>SUM(F6+F21+F7)</f>
        <v>2.5000000000000001E-2</v>
      </c>
      <c r="G4" s="36">
        <f>SUM(G6+G21+G7)</f>
        <v>0</v>
      </c>
      <c r="H4" s="36">
        <f>SUM(H6+H21+H7)</f>
        <v>0</v>
      </c>
      <c r="I4" s="36">
        <f>SUM(I6+I21+I7)</f>
        <v>0</v>
      </c>
      <c r="K4" s="23"/>
      <c r="L4" s="23"/>
      <c r="M4" s="23"/>
      <c r="N4" s="23"/>
      <c r="O4" s="23"/>
    </row>
    <row r="5" spans="2:15" ht="15.75" x14ac:dyDescent="0.25">
      <c r="B5" s="6"/>
      <c r="C5" s="16"/>
      <c r="D5" s="27"/>
      <c r="E5" s="33"/>
      <c r="F5" s="28"/>
      <c r="G5" s="28"/>
      <c r="H5" s="28"/>
      <c r="I5" s="28"/>
    </row>
    <row r="6" spans="2:15" ht="15.75" x14ac:dyDescent="0.25">
      <c r="B6" s="13"/>
      <c r="C6" s="13" t="s">
        <v>138</v>
      </c>
      <c r="D6" s="24"/>
      <c r="E6" s="49">
        <f>'General Requierements'!E4*$D1</f>
        <v>0.5</v>
      </c>
      <c r="F6" s="53">
        <f>'General Requierements'!F4*$D1</f>
        <v>2.5000000000000001E-2</v>
      </c>
      <c r="G6" s="53">
        <f>'General Requierements'!G4*$D1</f>
        <v>0</v>
      </c>
      <c r="H6" s="53">
        <f>'General Requierements'!H4*$D1</f>
        <v>0</v>
      </c>
      <c r="I6" s="53">
        <f>'General Requierements'!I4*$D1</f>
        <v>0</v>
      </c>
    </row>
    <row r="7" spans="2:15" ht="15.75" x14ac:dyDescent="0.25">
      <c r="B7" s="13"/>
      <c r="C7" s="13" t="s">
        <v>41</v>
      </c>
      <c r="D7" s="24"/>
      <c r="E7" s="25">
        <v>0.35</v>
      </c>
      <c r="F7" s="53">
        <f>SUMPRODUCT($D8:$D20,F8:F20)/SUM($D8:$D20)*$E7/5</f>
        <v>0</v>
      </c>
      <c r="G7" s="53">
        <f>SUMPRODUCT($D8:$D20,G8:G20)/SUM($D8:$D20)*$E7/5</f>
        <v>0</v>
      </c>
      <c r="H7" s="53">
        <f>SUMPRODUCT($D8:$D20,H8:H20)/SUM($D8:$D20)*$E7/5</f>
        <v>0</v>
      </c>
      <c r="I7" s="53">
        <f>SUMPRODUCT($D8:$D20,I8:I20)/SUM($D8:$D20)*$E7/5</f>
        <v>0</v>
      </c>
    </row>
    <row r="8" spans="2:15" ht="15.75" x14ac:dyDescent="0.25">
      <c r="B8" s="6"/>
      <c r="C8" s="4" t="s">
        <v>34</v>
      </c>
      <c r="D8" s="27"/>
      <c r="E8" s="33"/>
      <c r="F8" s="28"/>
      <c r="G8" s="28"/>
      <c r="H8" s="28"/>
      <c r="I8" s="28"/>
    </row>
    <row r="9" spans="2:15" ht="15.75" x14ac:dyDescent="0.25">
      <c r="B9" s="6"/>
      <c r="C9" s="1" t="s">
        <v>42</v>
      </c>
      <c r="D9" s="27">
        <v>2</v>
      </c>
      <c r="E9" s="33"/>
      <c r="F9" s="28"/>
      <c r="G9" s="28"/>
      <c r="H9" s="28"/>
      <c r="I9" s="28"/>
    </row>
    <row r="10" spans="2:15" ht="15.75" x14ac:dyDescent="0.25">
      <c r="B10" s="6"/>
      <c r="C10" s="1" t="s">
        <v>43</v>
      </c>
      <c r="D10" s="27">
        <v>2</v>
      </c>
      <c r="E10" s="33"/>
      <c r="F10" s="28"/>
      <c r="G10" s="28"/>
      <c r="H10" s="28"/>
      <c r="I10" s="28"/>
    </row>
    <row r="11" spans="2:15" ht="15.75" x14ac:dyDescent="0.25">
      <c r="B11" s="6"/>
      <c r="C11" s="1" t="s">
        <v>181</v>
      </c>
      <c r="D11" s="27">
        <v>2</v>
      </c>
      <c r="E11" s="33"/>
      <c r="F11" s="28"/>
      <c r="G11" s="28"/>
      <c r="H11" s="28"/>
      <c r="I11" s="28"/>
    </row>
    <row r="12" spans="2:15" ht="30" x14ac:dyDescent="0.25">
      <c r="B12" s="6"/>
      <c r="C12" s="1" t="s">
        <v>174</v>
      </c>
      <c r="D12" s="27">
        <v>2</v>
      </c>
      <c r="E12" s="33"/>
      <c r="F12" s="28"/>
      <c r="G12" s="28"/>
      <c r="H12" s="28"/>
      <c r="I12" s="28"/>
    </row>
    <row r="13" spans="2:15" ht="30" x14ac:dyDescent="0.25">
      <c r="B13" s="6"/>
      <c r="C13" s="1" t="s">
        <v>175</v>
      </c>
      <c r="D13" s="27">
        <v>2</v>
      </c>
      <c r="E13" s="33"/>
      <c r="F13" s="28"/>
      <c r="G13" s="28"/>
      <c r="H13" s="28"/>
      <c r="I13" s="28"/>
    </row>
    <row r="14" spans="2:15" ht="30" x14ac:dyDescent="0.25">
      <c r="B14" s="6"/>
      <c r="C14" s="1" t="s">
        <v>157</v>
      </c>
      <c r="D14" s="27">
        <v>2</v>
      </c>
      <c r="E14" s="33"/>
      <c r="F14" s="28"/>
      <c r="G14" s="28"/>
      <c r="H14" s="28"/>
      <c r="I14" s="28"/>
    </row>
    <row r="15" spans="2:15" ht="15.75" x14ac:dyDescent="0.25">
      <c r="B15" s="6"/>
      <c r="C15" s="1" t="s">
        <v>176</v>
      </c>
      <c r="D15" s="27">
        <v>2</v>
      </c>
      <c r="E15" s="33"/>
      <c r="F15" s="28"/>
      <c r="G15" s="28"/>
      <c r="H15" s="28"/>
      <c r="I15" s="28"/>
    </row>
    <row r="16" spans="2:15" ht="15.75" x14ac:dyDescent="0.25">
      <c r="B16" s="6"/>
      <c r="C16" s="1" t="s">
        <v>173</v>
      </c>
      <c r="D16" s="27">
        <v>2</v>
      </c>
      <c r="E16" s="33"/>
      <c r="F16" s="28"/>
      <c r="G16" s="28"/>
      <c r="H16" s="28"/>
      <c r="I16" s="28"/>
    </row>
    <row r="17" spans="2:9" ht="15.75" x14ac:dyDescent="0.25">
      <c r="B17" s="6"/>
      <c r="C17" s="1" t="s">
        <v>35</v>
      </c>
      <c r="D17" s="27">
        <v>1</v>
      </c>
      <c r="E17" s="33"/>
      <c r="F17" s="28"/>
      <c r="G17" s="28"/>
      <c r="H17" s="28"/>
      <c r="I17" s="28"/>
    </row>
    <row r="18" spans="2:9" ht="30" x14ac:dyDescent="0.25">
      <c r="B18" s="6"/>
      <c r="C18" s="4" t="s">
        <v>44</v>
      </c>
      <c r="D18" s="27"/>
      <c r="E18" s="33"/>
      <c r="F18" s="28"/>
      <c r="G18" s="28"/>
      <c r="H18" s="28"/>
      <c r="I18" s="28"/>
    </row>
    <row r="19" spans="2:9" ht="15.75" x14ac:dyDescent="0.25">
      <c r="B19" s="6"/>
      <c r="C19" s="1" t="s">
        <v>45</v>
      </c>
      <c r="D19" s="27">
        <v>5</v>
      </c>
      <c r="E19" s="33"/>
      <c r="F19" s="28"/>
      <c r="G19" s="28"/>
      <c r="H19" s="28"/>
      <c r="I19" s="28"/>
    </row>
    <row r="20" spans="2:9" ht="30" x14ac:dyDescent="0.25">
      <c r="B20" s="6"/>
      <c r="C20" s="1" t="s">
        <v>46</v>
      </c>
      <c r="D20" s="27">
        <v>2</v>
      </c>
      <c r="E20" s="33"/>
      <c r="F20" s="28"/>
      <c r="G20" s="28"/>
      <c r="H20" s="28"/>
      <c r="I20" s="28"/>
    </row>
    <row r="21" spans="2:9" ht="15.75" x14ac:dyDescent="0.25">
      <c r="B21" s="13"/>
      <c r="C21" s="13" t="s">
        <v>160</v>
      </c>
      <c r="D21" s="24"/>
      <c r="E21" s="25">
        <v>0.15</v>
      </c>
      <c r="F21" s="53">
        <f>SUMPRODUCT($D22:$D24,F22:F24)/SUM($D22:$D24)*$E21/5</f>
        <v>0</v>
      </c>
      <c r="G21" s="53">
        <f>SUMPRODUCT($D22:$D24,G22:G24)/SUM($D22:$D24)*$E21/5</f>
        <v>0</v>
      </c>
      <c r="H21" s="53">
        <f>SUMPRODUCT($D22:$D24,H22:H24)/SUM($D22:$D24)*$E21/5</f>
        <v>0</v>
      </c>
      <c r="I21" s="53">
        <f>SUMPRODUCT($D22:$D24,I22:I24)/SUM($D22:$D24)*$E21/5</f>
        <v>0</v>
      </c>
    </row>
    <row r="22" spans="2:9" ht="15.75" x14ac:dyDescent="0.25">
      <c r="B22" s="6"/>
      <c r="C22" s="2" t="s">
        <v>177</v>
      </c>
      <c r="D22" s="27">
        <v>5</v>
      </c>
      <c r="E22" s="33"/>
      <c r="F22" s="28"/>
      <c r="G22" s="28"/>
      <c r="H22" s="28"/>
      <c r="I22" s="28"/>
    </row>
    <row r="23" spans="2:9" ht="15.75" x14ac:dyDescent="0.25">
      <c r="B23" s="6"/>
      <c r="C23" s="2" t="s">
        <v>178</v>
      </c>
      <c r="D23" s="27">
        <v>5</v>
      </c>
      <c r="E23" s="33"/>
      <c r="F23" s="28"/>
      <c r="G23" s="28"/>
      <c r="H23" s="28"/>
      <c r="I23" s="28"/>
    </row>
    <row r="24" spans="2:9" ht="15.75" x14ac:dyDescent="0.25">
      <c r="B24" s="6"/>
      <c r="C24" s="57" t="s">
        <v>182</v>
      </c>
      <c r="D24" s="27">
        <v>5</v>
      </c>
      <c r="E24" s="33"/>
      <c r="F24" s="28"/>
      <c r="G24" s="28"/>
      <c r="H24" s="28"/>
      <c r="I24" s="28"/>
    </row>
    <row r="25" spans="2:9" x14ac:dyDescent="0.25">
      <c r="C25"/>
    </row>
    <row r="26" spans="2:9" x14ac:dyDescent="0.25">
      <c r="C26"/>
    </row>
    <row r="27" spans="2:9" x14ac:dyDescent="0.25">
      <c r="C27"/>
    </row>
    <row r="28" spans="2:9" x14ac:dyDescent="0.25">
      <c r="C28"/>
    </row>
    <row r="29" spans="2:9" x14ac:dyDescent="0.25">
      <c r="C29"/>
    </row>
    <row r="30" spans="2:9" x14ac:dyDescent="0.25">
      <c r="C30"/>
    </row>
    <row r="31" spans="2:9" x14ac:dyDescent="0.25">
      <c r="C31"/>
    </row>
    <row r="32" spans="2:9" x14ac:dyDescent="0.25">
      <c r="C32"/>
    </row>
    <row r="33" spans="3:3" x14ac:dyDescent="0.25">
      <c r="C33"/>
    </row>
    <row r="34" spans="3:3" x14ac:dyDescent="0.25">
      <c r="C34"/>
    </row>
    <row r="35" spans="3:3" x14ac:dyDescent="0.25">
      <c r="C35"/>
    </row>
    <row r="36" spans="3:3" x14ac:dyDescent="0.25">
      <c r="C36"/>
    </row>
    <row r="37" spans="3:3" x14ac:dyDescent="0.25">
      <c r="C37"/>
    </row>
    <row r="38" spans="3:3" x14ac:dyDescent="0.25">
      <c r="C38"/>
    </row>
  </sheetData>
  <mergeCells count="1">
    <mergeCell ref="B2:I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75"/>
  <sheetViews>
    <sheetView workbookViewId="0">
      <selection activeCell="C21" sqref="C21"/>
    </sheetView>
  </sheetViews>
  <sheetFormatPr defaultColWidth="9.140625" defaultRowHeight="15" x14ac:dyDescent="0.25"/>
  <cols>
    <col min="1" max="1" width="3.7109375" customWidth="1"/>
    <col min="2" max="2" width="8.140625" customWidth="1"/>
    <col min="3" max="3" width="59.42578125" style="30" customWidth="1"/>
    <col min="4" max="4" width="9.140625" style="19" customWidth="1"/>
    <col min="5" max="5" width="12.5703125" style="29" customWidth="1"/>
    <col min="6" max="6" width="14.42578125" style="19" customWidth="1"/>
    <col min="7" max="7" width="12" style="19" customWidth="1"/>
    <col min="8" max="8" width="11" style="19" customWidth="1"/>
    <col min="9" max="9" width="10.28515625" style="19" customWidth="1"/>
    <col min="10" max="10" width="2.42578125" style="19" customWidth="1"/>
  </cols>
  <sheetData>
    <row r="1" spans="2:15" s="19" customFormat="1" x14ac:dyDescent="0.25">
      <c r="B1" s="52" t="s">
        <v>151</v>
      </c>
      <c r="C1" s="20"/>
      <c r="D1" s="19">
        <v>0.5</v>
      </c>
      <c r="E1" s="52" t="s">
        <v>156</v>
      </c>
      <c r="K1" s="37"/>
    </row>
    <row r="2" spans="2:15" s="19" customFormat="1" ht="15.75" thickBot="1" x14ac:dyDescent="0.3">
      <c r="B2" s="59" t="s">
        <v>129</v>
      </c>
      <c r="C2" s="59"/>
      <c r="D2" s="59"/>
      <c r="E2" s="59"/>
      <c r="F2" s="59"/>
      <c r="G2" s="59"/>
      <c r="H2" s="59"/>
      <c r="I2" s="59"/>
    </row>
    <row r="3" spans="2:15" s="19" customFormat="1" x14ac:dyDescent="0.25">
      <c r="B3" s="7"/>
      <c r="C3" s="8" t="s">
        <v>107</v>
      </c>
      <c r="D3" s="21">
        <v>3</v>
      </c>
      <c r="E3" s="9"/>
      <c r="F3" s="35" t="s">
        <v>108</v>
      </c>
      <c r="G3" s="10" t="s">
        <v>109</v>
      </c>
      <c r="H3" s="10" t="s">
        <v>110</v>
      </c>
      <c r="I3" s="10" t="s">
        <v>111</v>
      </c>
    </row>
    <row r="4" spans="2:15" s="19" customFormat="1" x14ac:dyDescent="0.25">
      <c r="B4" s="7"/>
      <c r="C4" s="11"/>
      <c r="D4" s="22"/>
      <c r="E4" s="12">
        <f>SUM(E5:E41)</f>
        <v>1</v>
      </c>
      <c r="F4" s="36">
        <f>SUM(F6+F7+F23)</f>
        <v>2.5000000000000001E-2</v>
      </c>
      <c r="G4" s="36">
        <f>SUM(G6+G7+G23)</f>
        <v>0</v>
      </c>
      <c r="H4" s="36">
        <f>SUM(H6+H7+H23)</f>
        <v>0</v>
      </c>
      <c r="I4" s="36">
        <f>SUM(I6+I7+I23)</f>
        <v>0</v>
      </c>
      <c r="K4" s="23"/>
      <c r="L4" s="23"/>
      <c r="M4" s="23"/>
      <c r="N4" s="23"/>
      <c r="O4" s="23"/>
    </row>
    <row r="5" spans="2:15" ht="15.75" x14ac:dyDescent="0.25">
      <c r="B5" s="6"/>
      <c r="C5" s="16"/>
      <c r="D5" s="27"/>
      <c r="E5" s="33"/>
      <c r="F5" s="28"/>
      <c r="G5" s="28"/>
      <c r="H5" s="28"/>
      <c r="I5" s="28"/>
    </row>
    <row r="6" spans="2:15" ht="15.75" x14ac:dyDescent="0.25">
      <c r="B6" s="13"/>
      <c r="C6" s="13" t="s">
        <v>138</v>
      </c>
      <c r="D6" s="24"/>
      <c r="E6" s="49">
        <f>'General Requierements'!E4*$D1</f>
        <v>0.5</v>
      </c>
      <c r="F6" s="53">
        <f>'General Requierements'!F4*$D1</f>
        <v>2.5000000000000001E-2</v>
      </c>
      <c r="G6" s="53">
        <f>'General Requierements'!G4*$D1</f>
        <v>0</v>
      </c>
      <c r="H6" s="53">
        <f>'General Requierements'!H4*$D1</f>
        <v>0</v>
      </c>
      <c r="I6" s="53">
        <f>'General Requierements'!I4*$D1</f>
        <v>0</v>
      </c>
    </row>
    <row r="7" spans="2:15" ht="15.75" x14ac:dyDescent="0.25">
      <c r="B7" s="13"/>
      <c r="C7" s="13" t="s">
        <v>69</v>
      </c>
      <c r="D7" s="24"/>
      <c r="E7" s="25">
        <v>0.4</v>
      </c>
      <c r="F7" s="18">
        <f>SUMPRODUCT($D8:$D22,F8:F22)/SUM($D8:$D22)*$E7/5</f>
        <v>0</v>
      </c>
      <c r="G7" s="18">
        <f>SUMPRODUCT($D8:$D22,G8:G22)/SUM($D8:$D22)*$E7/5</f>
        <v>0</v>
      </c>
      <c r="H7" s="18">
        <f>SUMPRODUCT($D8:$D22,H8:H22)/SUM($D8:$D22)*$E7/5</f>
        <v>0</v>
      </c>
      <c r="I7" s="18">
        <f>SUMPRODUCT($D8:$D22,I8:I22)/SUM($D8:$D22)*$E7/5</f>
        <v>0</v>
      </c>
    </row>
    <row r="8" spans="2:15" ht="15.75" x14ac:dyDescent="0.25">
      <c r="B8" s="6"/>
      <c r="C8" s="58" t="s">
        <v>86</v>
      </c>
      <c r="D8" s="27"/>
      <c r="E8" s="33"/>
      <c r="F8" s="56"/>
      <c r="G8" s="28"/>
      <c r="H8" s="28"/>
      <c r="I8" s="28"/>
    </row>
    <row r="9" spans="2:15" ht="15.75" x14ac:dyDescent="0.25">
      <c r="B9" s="6"/>
      <c r="C9" s="1" t="s">
        <v>70</v>
      </c>
      <c r="D9" s="27">
        <v>2</v>
      </c>
      <c r="E9" s="33"/>
      <c r="F9" s="28"/>
      <c r="G9" s="28"/>
      <c r="H9" s="28"/>
      <c r="I9" s="28"/>
    </row>
    <row r="10" spans="2:15" ht="15.75" x14ac:dyDescent="0.25">
      <c r="B10" s="6"/>
      <c r="C10" s="1" t="s">
        <v>71</v>
      </c>
      <c r="D10" s="27">
        <v>2</v>
      </c>
      <c r="E10" s="33"/>
      <c r="F10" s="28"/>
      <c r="G10" s="28"/>
      <c r="H10" s="28"/>
      <c r="I10" s="28"/>
    </row>
    <row r="11" spans="2:15" ht="30" x14ac:dyDescent="0.25">
      <c r="B11" s="6"/>
      <c r="C11" s="1" t="s">
        <v>72</v>
      </c>
      <c r="D11" s="27">
        <v>2</v>
      </c>
      <c r="E11" s="33"/>
      <c r="F11" s="28"/>
      <c r="G11" s="28"/>
      <c r="H11" s="28"/>
      <c r="I11" s="28"/>
    </row>
    <row r="12" spans="2:15" ht="30" x14ac:dyDescent="0.25">
      <c r="B12" s="6"/>
      <c r="C12" s="1" t="s">
        <v>73</v>
      </c>
      <c r="D12" s="27">
        <v>2</v>
      </c>
      <c r="E12" s="33"/>
      <c r="F12" s="28"/>
      <c r="G12" s="28"/>
      <c r="H12" s="28"/>
      <c r="I12" s="28"/>
    </row>
    <row r="13" spans="2:15" ht="30" x14ac:dyDescent="0.25">
      <c r="B13" s="6"/>
      <c r="C13" s="1" t="s">
        <v>74</v>
      </c>
      <c r="D13" s="27">
        <v>2</v>
      </c>
      <c r="E13" s="33"/>
      <c r="F13" s="28"/>
      <c r="G13" s="28"/>
      <c r="H13" s="28"/>
      <c r="I13" s="28"/>
    </row>
    <row r="14" spans="2:15" ht="15.75" x14ac:dyDescent="0.25">
      <c r="B14" s="6"/>
      <c r="C14" s="1" t="s">
        <v>75</v>
      </c>
      <c r="D14" s="27">
        <v>2</v>
      </c>
      <c r="E14" s="33"/>
      <c r="F14" s="28"/>
      <c r="G14" s="28"/>
      <c r="H14" s="28"/>
      <c r="I14" s="28"/>
    </row>
    <row r="15" spans="2:15" ht="15.75" x14ac:dyDescent="0.25">
      <c r="B15" s="6"/>
      <c r="C15" s="1" t="s">
        <v>76</v>
      </c>
      <c r="D15" s="27">
        <v>2</v>
      </c>
      <c r="E15" s="33"/>
      <c r="F15" s="28"/>
      <c r="G15" s="28"/>
      <c r="H15" s="28"/>
      <c r="I15" s="28"/>
    </row>
    <row r="16" spans="2:15" ht="15.75" x14ac:dyDescent="0.25">
      <c r="B16" s="6"/>
      <c r="C16" s="1" t="s">
        <v>77</v>
      </c>
      <c r="D16" s="27">
        <v>1</v>
      </c>
      <c r="E16" s="33"/>
      <c r="F16" s="28"/>
      <c r="G16" s="28"/>
      <c r="H16" s="28"/>
      <c r="I16" s="28"/>
    </row>
    <row r="17" spans="2:9" ht="15.75" x14ac:dyDescent="0.25">
      <c r="B17" s="6"/>
      <c r="C17" s="1" t="s">
        <v>78</v>
      </c>
      <c r="D17" s="27">
        <v>1</v>
      </c>
      <c r="E17" s="33"/>
      <c r="F17" s="28"/>
      <c r="G17" s="28"/>
      <c r="H17" s="28"/>
      <c r="I17" s="28"/>
    </row>
    <row r="18" spans="2:9" ht="15.75" x14ac:dyDescent="0.25">
      <c r="B18" s="6"/>
      <c r="C18" s="1" t="s">
        <v>79</v>
      </c>
      <c r="D18" s="27">
        <v>1</v>
      </c>
      <c r="E18" s="33"/>
      <c r="F18" s="28"/>
      <c r="G18" s="28"/>
      <c r="H18" s="28"/>
      <c r="I18" s="28"/>
    </row>
    <row r="19" spans="2:9" ht="15.75" x14ac:dyDescent="0.25">
      <c r="B19" s="6"/>
      <c r="C19" s="4" t="s">
        <v>80</v>
      </c>
      <c r="D19" s="27">
        <v>5</v>
      </c>
      <c r="E19" s="33"/>
      <c r="F19" s="28"/>
      <c r="G19" s="28"/>
      <c r="H19" s="28"/>
      <c r="I19" s="28"/>
    </row>
    <row r="20" spans="2:9" ht="15.75" x14ac:dyDescent="0.25">
      <c r="B20" s="6"/>
      <c r="C20" s="1" t="s">
        <v>81</v>
      </c>
      <c r="D20" s="27">
        <v>2</v>
      </c>
      <c r="E20" s="33"/>
      <c r="F20" s="28"/>
      <c r="G20" s="28"/>
      <c r="H20" s="28"/>
      <c r="I20" s="28"/>
    </row>
    <row r="21" spans="2:9" ht="15.75" x14ac:dyDescent="0.25">
      <c r="B21" s="6"/>
      <c r="C21" s="1" t="s">
        <v>82</v>
      </c>
      <c r="D21" s="27">
        <v>2</v>
      </c>
      <c r="E21" s="33"/>
      <c r="F21" s="28"/>
      <c r="G21" s="28"/>
      <c r="H21" s="28"/>
      <c r="I21" s="28"/>
    </row>
    <row r="22" spans="2:9" ht="15.75" x14ac:dyDescent="0.25">
      <c r="B22" s="6"/>
      <c r="C22" s="1" t="s">
        <v>83</v>
      </c>
      <c r="D22" s="27">
        <v>2</v>
      </c>
      <c r="E22" s="33"/>
      <c r="F22" s="28"/>
      <c r="G22" s="28"/>
      <c r="H22" s="28"/>
      <c r="I22" s="28"/>
    </row>
    <row r="23" spans="2:9" ht="15.75" x14ac:dyDescent="0.25">
      <c r="B23" s="13"/>
      <c r="C23" s="13" t="s">
        <v>99</v>
      </c>
      <c r="D23" s="24"/>
      <c r="E23" s="25">
        <v>0.1</v>
      </c>
      <c r="F23" s="18">
        <f>SUMPRODUCT($D24:$D40,F24:F40)/SUM($D24:$D40)*$E23/5</f>
        <v>0</v>
      </c>
      <c r="G23" s="18">
        <f>SUMPRODUCT($D24:$D40,G24:G40)/SUM($D24:$D40)*$E23/5</f>
        <v>0</v>
      </c>
      <c r="H23" s="18">
        <f>SUMPRODUCT($D24:$D40,H24:H40)/SUM($D24:$D40)*$E23/5</f>
        <v>0</v>
      </c>
      <c r="I23" s="18">
        <f>SUMPRODUCT($D24:$D40,I24:I40)/SUM($D24:$D40)*$E23/5</f>
        <v>0</v>
      </c>
    </row>
    <row r="24" spans="2:9" ht="15.75" x14ac:dyDescent="0.25">
      <c r="B24" s="6"/>
      <c r="C24" s="4" t="s">
        <v>100</v>
      </c>
      <c r="D24" s="27"/>
      <c r="E24" s="33"/>
      <c r="F24" s="28"/>
      <c r="G24" s="28"/>
      <c r="H24" s="28"/>
      <c r="I24" s="28"/>
    </row>
    <row r="25" spans="2:9" ht="15.75" x14ac:dyDescent="0.25">
      <c r="B25" s="6"/>
      <c r="C25" s="1" t="s">
        <v>101</v>
      </c>
      <c r="D25" s="27">
        <v>1</v>
      </c>
      <c r="E25" s="33"/>
      <c r="F25" s="28"/>
      <c r="G25" s="28"/>
      <c r="H25" s="28"/>
      <c r="I25" s="28"/>
    </row>
    <row r="26" spans="2:9" ht="15.75" x14ac:dyDescent="0.25">
      <c r="B26" s="6"/>
      <c r="C26" s="1" t="s">
        <v>102</v>
      </c>
      <c r="D26" s="27">
        <v>1</v>
      </c>
      <c r="E26" s="33"/>
      <c r="F26" s="28"/>
      <c r="G26" s="28"/>
      <c r="H26" s="28"/>
      <c r="I26" s="28"/>
    </row>
    <row r="27" spans="2:9" ht="30" x14ac:dyDescent="0.25">
      <c r="B27" s="6"/>
      <c r="C27" s="1" t="s">
        <v>72</v>
      </c>
      <c r="D27" s="27">
        <v>1</v>
      </c>
      <c r="E27" s="33"/>
      <c r="F27" s="28"/>
      <c r="G27" s="28"/>
      <c r="H27" s="28"/>
      <c r="I27" s="28"/>
    </row>
    <row r="28" spans="2:9" ht="30" x14ac:dyDescent="0.25">
      <c r="B28" s="6"/>
      <c r="C28" s="1" t="s">
        <v>103</v>
      </c>
      <c r="D28" s="27">
        <v>1</v>
      </c>
      <c r="E28" s="33"/>
      <c r="F28" s="28"/>
      <c r="G28" s="28"/>
      <c r="H28" s="28"/>
      <c r="I28" s="28"/>
    </row>
    <row r="29" spans="2:9" ht="30" x14ac:dyDescent="0.25">
      <c r="B29" s="6"/>
      <c r="C29" s="1" t="s">
        <v>104</v>
      </c>
      <c r="D29" s="27">
        <v>1</v>
      </c>
      <c r="E29" s="33"/>
      <c r="F29" s="28"/>
      <c r="G29" s="28"/>
      <c r="H29" s="28"/>
      <c r="I29" s="28"/>
    </row>
    <row r="30" spans="2:9" ht="15.75" x14ac:dyDescent="0.25">
      <c r="B30" s="6"/>
      <c r="C30" s="1" t="s">
        <v>105</v>
      </c>
      <c r="D30" s="27">
        <v>1</v>
      </c>
      <c r="E30" s="33"/>
      <c r="F30" s="28"/>
      <c r="G30" s="28"/>
      <c r="H30" s="28"/>
      <c r="I30" s="28"/>
    </row>
    <row r="31" spans="2:9" ht="15.75" x14ac:dyDescent="0.25">
      <c r="B31" s="6"/>
      <c r="C31" s="1" t="s">
        <v>75</v>
      </c>
      <c r="D31" s="27">
        <v>1</v>
      </c>
      <c r="E31" s="33"/>
      <c r="F31" s="28"/>
      <c r="G31" s="28"/>
      <c r="H31" s="28"/>
      <c r="I31" s="28"/>
    </row>
    <row r="32" spans="2:9" ht="15.75" x14ac:dyDescent="0.25">
      <c r="B32" s="6"/>
      <c r="C32" s="1" t="s">
        <v>76</v>
      </c>
      <c r="D32" s="27">
        <v>1</v>
      </c>
      <c r="E32" s="33"/>
      <c r="F32" s="28"/>
      <c r="G32" s="28"/>
      <c r="H32" s="28"/>
      <c r="I32" s="28"/>
    </row>
    <row r="33" spans="2:9" ht="15.75" x14ac:dyDescent="0.25">
      <c r="B33" s="6"/>
      <c r="C33" s="1" t="s">
        <v>179</v>
      </c>
      <c r="D33" s="27">
        <v>1</v>
      </c>
      <c r="E33" s="33"/>
      <c r="F33" s="28"/>
      <c r="G33" s="28"/>
      <c r="H33" s="28"/>
      <c r="I33" s="28"/>
    </row>
    <row r="34" spans="2:9" ht="15.75" x14ac:dyDescent="0.25">
      <c r="B34" s="6"/>
      <c r="C34" s="1" t="s">
        <v>77</v>
      </c>
      <c r="D34" s="27">
        <v>1</v>
      </c>
      <c r="E34" s="33"/>
      <c r="F34" s="28"/>
      <c r="G34" s="28"/>
      <c r="H34" s="28"/>
      <c r="I34" s="28"/>
    </row>
    <row r="35" spans="2:9" ht="15.75" x14ac:dyDescent="0.25">
      <c r="B35" s="6"/>
      <c r="C35" s="1" t="s">
        <v>78</v>
      </c>
      <c r="D35" s="27">
        <v>1</v>
      </c>
      <c r="E35" s="33"/>
      <c r="F35" s="28"/>
      <c r="G35" s="28"/>
      <c r="H35" s="28"/>
      <c r="I35" s="28"/>
    </row>
    <row r="36" spans="2:9" ht="15.75" x14ac:dyDescent="0.25">
      <c r="B36" s="6"/>
      <c r="C36" s="1" t="s">
        <v>79</v>
      </c>
      <c r="D36" s="27">
        <v>1</v>
      </c>
      <c r="E36" s="33"/>
      <c r="F36" s="28"/>
      <c r="G36" s="28"/>
      <c r="H36" s="28"/>
      <c r="I36" s="28"/>
    </row>
    <row r="37" spans="2:9" ht="15.75" x14ac:dyDescent="0.25">
      <c r="B37" s="6"/>
      <c r="C37" s="4" t="s">
        <v>80</v>
      </c>
      <c r="D37" s="27">
        <v>5</v>
      </c>
      <c r="E37" s="33"/>
      <c r="F37" s="28"/>
      <c r="G37" s="28"/>
      <c r="H37" s="28"/>
      <c r="I37" s="28"/>
    </row>
    <row r="38" spans="2:9" ht="15.75" x14ac:dyDescent="0.25">
      <c r="B38" s="6"/>
      <c r="C38" s="1" t="s">
        <v>81</v>
      </c>
      <c r="D38" s="27">
        <v>2</v>
      </c>
      <c r="E38" s="33"/>
      <c r="F38" s="28"/>
      <c r="G38" s="28"/>
      <c r="H38" s="28"/>
      <c r="I38" s="28"/>
    </row>
    <row r="39" spans="2:9" ht="15.75" x14ac:dyDescent="0.25">
      <c r="B39" s="6"/>
      <c r="C39" s="1" t="s">
        <v>106</v>
      </c>
      <c r="D39" s="27">
        <v>1</v>
      </c>
      <c r="E39" s="33"/>
      <c r="F39" s="28"/>
      <c r="G39" s="28"/>
      <c r="H39" s="28"/>
      <c r="I39" s="28"/>
    </row>
    <row r="40" spans="2:9" ht="15.75" x14ac:dyDescent="0.25">
      <c r="B40" s="6"/>
      <c r="C40" s="1" t="s">
        <v>83</v>
      </c>
      <c r="D40" s="27">
        <v>1</v>
      </c>
      <c r="E40" s="33"/>
      <c r="F40" s="28"/>
      <c r="G40" s="28"/>
      <c r="H40" s="28"/>
      <c r="I40" s="28"/>
    </row>
    <row r="41" spans="2:9" ht="15.75" x14ac:dyDescent="0.25">
      <c r="B41" s="6"/>
      <c r="C41" s="2"/>
      <c r="D41" s="27"/>
      <c r="E41" s="33"/>
      <c r="F41" s="28"/>
      <c r="G41" s="28"/>
      <c r="H41" s="28"/>
      <c r="I41" s="28"/>
    </row>
    <row r="42" spans="2:9" x14ac:dyDescent="0.25">
      <c r="C42"/>
    </row>
    <row r="43" spans="2:9" x14ac:dyDescent="0.25">
      <c r="C43"/>
    </row>
    <row r="44" spans="2:9" x14ac:dyDescent="0.25">
      <c r="C44"/>
    </row>
    <row r="45" spans="2:9" x14ac:dyDescent="0.25">
      <c r="C45"/>
    </row>
    <row r="46" spans="2:9" x14ac:dyDescent="0.25">
      <c r="C46"/>
    </row>
    <row r="47" spans="2:9" x14ac:dyDescent="0.25">
      <c r="C47"/>
    </row>
    <row r="48" spans="2:9" x14ac:dyDescent="0.25">
      <c r="C48"/>
    </row>
    <row r="49" spans="3:3" x14ac:dyDescent="0.25">
      <c r="C49"/>
    </row>
    <row r="50" spans="3:3" x14ac:dyDescent="0.25">
      <c r="C50"/>
    </row>
    <row r="51" spans="3:3" x14ac:dyDescent="0.25">
      <c r="C51"/>
    </row>
    <row r="52" spans="3:3" x14ac:dyDescent="0.25">
      <c r="C52"/>
    </row>
    <row r="53" spans="3:3" x14ac:dyDescent="0.25">
      <c r="C53"/>
    </row>
    <row r="54" spans="3:3" x14ac:dyDescent="0.25">
      <c r="C54"/>
    </row>
    <row r="55" spans="3:3" x14ac:dyDescent="0.25">
      <c r="C55"/>
    </row>
    <row r="56" spans="3:3" x14ac:dyDescent="0.25">
      <c r="C56"/>
    </row>
    <row r="57" spans="3:3" x14ac:dyDescent="0.25">
      <c r="C57"/>
    </row>
    <row r="58" spans="3:3" x14ac:dyDescent="0.25">
      <c r="C58"/>
    </row>
    <row r="59" spans="3:3" x14ac:dyDescent="0.25">
      <c r="C59"/>
    </row>
    <row r="60" spans="3:3" x14ac:dyDescent="0.25">
      <c r="C60"/>
    </row>
    <row r="61" spans="3:3" x14ac:dyDescent="0.25">
      <c r="C61"/>
    </row>
    <row r="62" spans="3:3" x14ac:dyDescent="0.25">
      <c r="C62"/>
    </row>
    <row r="63" spans="3:3" x14ac:dyDescent="0.25">
      <c r="C63"/>
    </row>
    <row r="64" spans="3:3" x14ac:dyDescent="0.25">
      <c r="C64"/>
    </row>
    <row r="65" spans="3:3" x14ac:dyDescent="0.25">
      <c r="C65"/>
    </row>
    <row r="66" spans="3:3" x14ac:dyDescent="0.25">
      <c r="C66"/>
    </row>
    <row r="67" spans="3:3" x14ac:dyDescent="0.25">
      <c r="C67"/>
    </row>
    <row r="68" spans="3:3" x14ac:dyDescent="0.25">
      <c r="C68"/>
    </row>
    <row r="69" spans="3:3" x14ac:dyDescent="0.25">
      <c r="C69"/>
    </row>
    <row r="70" spans="3:3" x14ac:dyDescent="0.25">
      <c r="C70"/>
    </row>
    <row r="71" spans="3:3" x14ac:dyDescent="0.25">
      <c r="C71"/>
    </row>
    <row r="72" spans="3:3" x14ac:dyDescent="0.25">
      <c r="C72"/>
    </row>
    <row r="73" spans="3:3" x14ac:dyDescent="0.25">
      <c r="C73"/>
    </row>
    <row r="74" spans="3:3" x14ac:dyDescent="0.25">
      <c r="C74"/>
    </row>
    <row r="75" spans="3:3" x14ac:dyDescent="0.25">
      <c r="C75"/>
    </row>
  </sheetData>
  <mergeCells count="1">
    <mergeCell ref="B2:I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General Requierements</vt:lpstr>
      <vt:lpstr>Storage</vt:lpstr>
      <vt:lpstr>Storage for DR</vt:lpstr>
      <vt:lpstr>HCI</vt:lpstr>
      <vt:lpstr>Bckup solution</vt:lpstr>
      <vt:lpstr>VDI for Call Center</vt:lpstr>
      <vt:lpstr>Servers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Alain Srour</dc:creator>
  <cp:lastModifiedBy>Hazem El Khansa</cp:lastModifiedBy>
  <cp:lastPrinted>2023-07-06T09:24:48Z</cp:lastPrinted>
  <dcterms:created xsi:type="dcterms:W3CDTF">2023-06-26T07:06:55Z</dcterms:created>
  <dcterms:modified xsi:type="dcterms:W3CDTF">2023-11-07T15:00:11Z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ad3be33-4108-4738-9e07-d8656a181486_Enabled">
    <vt:lpwstr>true</vt:lpwstr>
  </property>
  <property fmtid="{D5CDD505-2E9C-101B-9397-08002B2CF9AE}" pid="3" name="MSIP_Label_dad3be33-4108-4738-9e07-d8656a181486_SetDate">
    <vt:lpwstr>2023-07-05T09:18:21Z</vt:lpwstr>
  </property>
  <property fmtid="{D5CDD505-2E9C-101B-9397-08002B2CF9AE}" pid="4" name="MSIP_Label_dad3be33-4108-4738-9e07-d8656a181486_Method">
    <vt:lpwstr>Privileged</vt:lpwstr>
  </property>
  <property fmtid="{D5CDD505-2E9C-101B-9397-08002B2CF9AE}" pid="5" name="MSIP_Label_dad3be33-4108-4738-9e07-d8656a181486_Name">
    <vt:lpwstr>Public No Visual Label</vt:lpwstr>
  </property>
  <property fmtid="{D5CDD505-2E9C-101B-9397-08002B2CF9AE}" pid="6" name="MSIP_Label_dad3be33-4108-4738-9e07-d8656a181486_SiteId">
    <vt:lpwstr>945c199a-83a2-4e80-9f8c-5a91be5752dd</vt:lpwstr>
  </property>
  <property fmtid="{D5CDD505-2E9C-101B-9397-08002B2CF9AE}" pid="7" name="MSIP_Label_dad3be33-4108-4738-9e07-d8656a181486_ActionId">
    <vt:lpwstr>9248cde0-3aca-4852-92cb-5e644c88517e</vt:lpwstr>
  </property>
  <property fmtid="{D5CDD505-2E9C-101B-9397-08002B2CF9AE}" pid="8" name="MSIP_Label_dad3be33-4108-4738-9e07-d8656a181486_ContentBits">
    <vt:lpwstr>0</vt:lpwstr>
  </property>
  <property fmtid="{D5CDD505-2E9C-101B-9397-08002B2CF9AE}" pid="9" name="TBCO_ScreenResolution">
    <vt:lpwstr>96 96 1366 768</vt:lpwstr>
  </property>
</Properties>
</file>